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1760" tabRatio="788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s="1" a="1"/>
  <c r="G35" i="14" l="1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5" i="14"/>
  <c r="C57" i="14"/>
  <c r="B55" i="14"/>
  <c r="H53" i="14" l="1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<sst xmlns="http://schemas.openxmlformats.org/spreadsheetml/2006/main" count="156" uniqueCount="82">
  <si>
    <t>Notes:</t>
  </si>
  <si>
    <t>January</t>
  </si>
  <si>
    <t>SUNDAY</t>
  </si>
  <si>
    <t>New Years Holiday (No School)</t>
  </si>
  <si>
    <t>End of 1st Semester</t>
  </si>
  <si>
    <t>ML King Day      (No School)</t>
  </si>
  <si>
    <t>FB Workouts Begin---------------&gt; M,T,W,Th 3 - 4:30pm</t>
  </si>
  <si>
    <t>FB Workouts Cont</t>
  </si>
  <si>
    <t>2016 BANQUET</t>
  </si>
  <si>
    <t>NO SCHOOL</t>
  </si>
  <si>
    <t>FB Workouts Cont 2nd Sem Begins</t>
  </si>
  <si>
    <t>*Weightroom is open BEFORE school from 7:15-8:30am for guys playing another sport!           **Attendance will be taken!</t>
  </si>
  <si>
    <t>Army A.A. Game   1pm est. NBC</t>
  </si>
  <si>
    <t>FB Workouts Cont M,T,W,Th----&gt;</t>
  </si>
  <si>
    <t>Presidents Day   (NO SCHOOL)</t>
  </si>
  <si>
    <t>Interim Reports</t>
  </si>
  <si>
    <t xml:space="preserve">National Signing Day </t>
  </si>
  <si>
    <t>SPRING BREAK</t>
  </si>
  <si>
    <t>SPRING BREAK  Easter!</t>
  </si>
  <si>
    <t xml:space="preserve">*Weightroom is open BEFORE school from 7:15-8:30am for guys playing another sport!           **Attendance will be taken!         ***7 vs 7 Continues Wednesday 4-5pm  </t>
  </si>
  <si>
    <t>OL "Work" 4-5pm 7 vs 7 4-5pm</t>
  </si>
  <si>
    <t>TEAM 7's (7-8am)</t>
  </si>
  <si>
    <t>Coach's Meeting (3:15pm-Until)</t>
  </si>
  <si>
    <t>Helmet Practice</t>
  </si>
  <si>
    <t>Shells Practice</t>
  </si>
  <si>
    <t>Spring Practice Full Gear</t>
  </si>
  <si>
    <t>Watermelon Festival</t>
  </si>
  <si>
    <t>Memorial Day   (No School)</t>
  </si>
  <si>
    <t>Last Day of School</t>
  </si>
  <si>
    <t>OFF</t>
  </si>
  <si>
    <t>Workouts</t>
  </si>
  <si>
    <t>Fathers Day</t>
  </si>
  <si>
    <t>Mothers Day</t>
  </si>
  <si>
    <t>(Make up Day)</t>
  </si>
  <si>
    <t>FCA CAMP</t>
  </si>
  <si>
    <t xml:space="preserve">Independence Day </t>
  </si>
  <si>
    <t>OFF - May 27 - June 4th; Summer Workouts begin June 5th (10 Workouts)</t>
  </si>
  <si>
    <t>Make Up Day     Line the fields     Coach's Meeting's</t>
  </si>
  <si>
    <t>(Make Up Day)</t>
  </si>
  <si>
    <t>K.O. Classic</t>
  </si>
  <si>
    <t>Week 1</t>
  </si>
  <si>
    <t>Coach's Mtg 7am</t>
  </si>
  <si>
    <t>1st JV Game</t>
  </si>
  <si>
    <t>Panther Night    Pictures</t>
  </si>
  <si>
    <t>Pre-Planning   Evening Practice</t>
  </si>
  <si>
    <t>Helmets Only</t>
  </si>
  <si>
    <t>Shells</t>
  </si>
  <si>
    <t>Walkthrough in Helmets</t>
  </si>
  <si>
    <t>First Day of School; 3:15 Roll Full Practice</t>
  </si>
  <si>
    <t>Full Practice</t>
  </si>
  <si>
    <t>Pre-Planning   Evening Practice in Shells</t>
  </si>
  <si>
    <t>Pre-Planning   Evening Practice Full</t>
  </si>
  <si>
    <t>Spring Practice Shells</t>
  </si>
  <si>
    <t>Coach's Scouting</t>
  </si>
  <si>
    <t>Spring Practice Shells Practice</t>
  </si>
  <si>
    <t>1st Day of     Spring Practice  Helmets</t>
  </si>
  <si>
    <t>Happy New Years! -UA AA GAME</t>
  </si>
  <si>
    <t>WL Meet @ FW</t>
  </si>
  <si>
    <t>WL @ Williston</t>
  </si>
  <si>
    <t xml:space="preserve">Middle School Mtg.  (12:15pm)           WL vs Dixie </t>
  </si>
  <si>
    <t>WL vs Bell</t>
  </si>
  <si>
    <t>Conf. WL Meet   @ Dixie County    8:30am</t>
  </si>
  <si>
    <t xml:space="preserve">Spring Practice </t>
  </si>
  <si>
    <t xml:space="preserve">Spring Practice  </t>
  </si>
  <si>
    <t xml:space="preserve">Blue vs Gold Game - Panther Mom Night  </t>
  </si>
  <si>
    <t>TEAM MEETING   (3-4PM)</t>
  </si>
  <si>
    <t>OFF - June 30-July 9 (Plan your vacations accordingly); 10 Workouts plus FCA CAMP                           *Total of 20 Summer Workouts! Panther Expectations = Sr's 20, Jr's 18, Soph 16, Fresh 12!!!</t>
  </si>
  <si>
    <t>*Weightroom is open BEFORE school from 7:15-8:30am for guys playing another sport!           **Attendance will be taken!  7 vs 7 Tue/Thur 5-6pm</t>
  </si>
  <si>
    <t xml:space="preserve">MAX OUT     Parent Meeting   6PM </t>
  </si>
  <si>
    <t>FOOTBALL MEETING 3:05pm</t>
  </si>
  <si>
    <t>QB Club Mtg 6PM   in portable</t>
  </si>
  <si>
    <t>FB Workouts Cont M,T,Th----&gt;</t>
  </si>
  <si>
    <t xml:space="preserve">  (Var. 7 vs 7)</t>
  </si>
  <si>
    <t>(Var. 7 vs 7)</t>
  </si>
  <si>
    <t>PARENT MEETING @ 6PM</t>
  </si>
  <si>
    <t>*QB Club Mtg 6pm                           (Var. 7 vs 7)</t>
  </si>
  <si>
    <t xml:space="preserve">End of 3rd 9wks.   </t>
  </si>
  <si>
    <r>
      <t xml:space="preserve">  (Var. 7 vs 7)  </t>
    </r>
    <r>
      <rPr>
        <b/>
        <sz val="10"/>
        <rFont val="Arial"/>
        <family val="2"/>
        <scheme val="major"/>
      </rPr>
      <t>Coach's Staff Mtg.!</t>
    </r>
  </si>
  <si>
    <t>*Weightroom is open BEFORE school 7:30-8:30am for guys playing another sport!           **Attendance will be taken!     ***7 vs 7 Cont. in March T/Th 4:30pm</t>
  </si>
  <si>
    <t>FREE PHYSICAL 7:30am - Meet in front of the gym!</t>
  </si>
  <si>
    <t xml:space="preserve"> 7 vs 7 4-5pm</t>
  </si>
  <si>
    <t>7 vs 7 4-5pm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</si>
</sst>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"/>
  </numFmts>
  <fonts count="27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28"/>
      <name val="Arial"/>
      <family val="2"/>
      <scheme val="major"/>
    </font>
    <font>
      <sz val="36"/>
      <name val="Trebuchet MS"/>
      <family val="2"/>
      <scheme val="minor"/>
    </font>
    <font>
      <b/>
      <sz val="11"/>
      <name val="Arial"/>
      <family val="2"/>
      <scheme val="major"/>
    </font>
    <font>
      <sz val="16"/>
      <name val="Trebuchet MS"/>
      <family val="2"/>
      <scheme val="minor"/>
    </font>
    <font>
      <sz val="11"/>
      <name val="Arial"/>
      <family val="2"/>
      <scheme val="major"/>
    </font>
    <font>
      <sz val="10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b/>
      <sz val="10"/>
      <name val="Arial"/>
      <family val="2"/>
      <scheme val="major"/>
    </font>
    <font>
      <b/>
      <sz val="9"/>
      <name val="Arial"/>
      <family val="2"/>
      <scheme val="major"/>
    </font>
    <font>
      <sz val="10"/>
      <name val="Arial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3">
    <xf numFmtId="0" fontId="0" fillId="0" borderId="0" applyFill="0" applyBorder="0" applyProtection="0"/>
    <xf numFmtId="0" fontId="16" fillId="3" borderId="0" applyNumberFormat="0" applyBorder="0" applyAlignment="0" applyProtection="0"/>
    <xf numFmtId="0" fontId="10" fillId="0" borderId="0" applyNumberFormat="0" applyFill="0" applyProtection="0">
      <alignment horizontal="left" indent="3"/>
    </xf>
    <xf numFmtId="0" fontId="7" fillId="4" borderId="1" applyNumberFormat="0" applyAlignment="0" applyProtection="0"/>
    <xf numFmtId="0" fontId="8" fillId="5" borderId="2" applyNumberFormat="0" applyProtection="0">
      <alignment vertical="center"/>
    </xf>
    <xf numFmtId="164" fontId="12" fillId="0" borderId="6" applyFill="0" applyProtection="0">
      <alignment horizontal="left" vertical="center" wrapText="1" indent="1"/>
    </xf>
    <xf numFmtId="164" fontId="15" fillId="0" borderId="4" applyFill="0" applyProtection="0">
      <alignment horizontal="left" vertical="top" wrapText="1" indent="1"/>
    </xf>
    <xf numFmtId="164" fontId="4" fillId="0" borderId="0" applyNumberFormat="0" applyFill="0" applyProtection="0">
      <alignment horizontal="left" vertical="top" wrapText="1" indent="1"/>
    </xf>
    <xf numFmtId="164" fontId="14" fillId="0" borderId="5" applyNumberFormat="0" applyFill="0" applyProtection="0">
      <alignment horizontal="left" vertical="center" wrapText="1" indent="1"/>
    </xf>
    <xf numFmtId="0" fontId="9" fillId="6" borderId="0" applyNumberFormat="0" applyBorder="0" applyProtection="0">
      <alignment horizontal="center"/>
    </xf>
    <xf numFmtId="0" fontId="13" fillId="7" borderId="3" applyNumberFormat="0" applyProtection="0">
      <alignment horizontal="left" vertical="center" indent="1"/>
    </xf>
    <xf numFmtId="0" fontId="13" fillId="6" borderId="3" applyNumberFormat="0" applyProtection="0">
      <alignment horizontal="left" indent="1"/>
    </xf>
    <xf numFmtId="0" fontId="11" fillId="0" borderId="0" applyNumberFormat="0" applyFill="0" applyBorder="0" applyAlignment="0" applyProtection="0"/>
  </cellStyleXfs>
  <cellXfs count="33">
    <xf numFmtId="0" fontId="0" fillId="0" borderId="0" xfId="0"/>
    <xf numFmtId="0" fontId="0" fillId="2" borderId="0" xfId="0" applyFill="1"/>
    <xf numFmtId="0" fontId="6" fillId="0" borderId="0" xfId="0" applyFont="1"/>
    <xf numFmtId="164" fontId="12" fillId="0" borderId="7" xfId="5" applyFill="1" applyBorder="1">
      <alignment horizontal="left" vertical="center" wrapText="1" indent="1"/>
    </xf>
    <xf numFmtId="0" fontId="15" fillId="0" borderId="7" xfId="6" applyNumberFormat="1" applyFill="1" applyBorder="1">
      <alignment horizontal="left" vertical="top" wrapText="1" indent="1"/>
    </xf>
    <xf numFmtId="164" fontId="20" fillId="0" borderId="7" xfId="5" applyFont="1" applyFill="1" applyBorder="1">
      <alignment horizontal="left" vertical="center" wrapText="1" indent="1"/>
    </xf>
    <xf numFmtId="0" fontId="21" fillId="0" borderId="7" xfId="6" applyNumberFormat="1" applyFont="1" applyFill="1" applyBorder="1">
      <alignment horizontal="left" vertical="top" wrapText="1" indent="1"/>
    </xf>
    <xf numFmtId="0" fontId="22" fillId="0" borderId="7" xfId="6" applyNumberFormat="1" applyFont="1" applyFill="1" applyBorder="1">
      <alignment horizontal="left" vertical="top" wrapText="1" indent="1"/>
    </xf>
    <xf numFmtId="0" fontId="23" fillId="0" borderId="7" xfId="6" applyNumberFormat="1" applyFont="1" applyFill="1" applyBorder="1">
      <alignment horizontal="left" vertical="top" wrapText="1" indent="1"/>
    </xf>
    <xf numFmtId="0" fontId="17" fillId="0" borderId="0" xfId="9" applyFont="1" applyFill="1">
      <alignment horizontal="center"/>
    </xf>
    <xf numFmtId="0" fontId="18" fillId="0" borderId="0" xfId="2" applyFont="1" applyFill="1">
      <alignment horizontal="left" indent="3"/>
    </xf>
    <xf numFmtId="0" fontId="14" fillId="0" borderId="0" xfId="0" applyFont="1" applyFill="1"/>
    <xf numFmtId="0" fontId="0" fillId="0" borderId="0" xfId="0" applyFill="1"/>
    <xf numFmtId="0" fontId="19" fillId="0" borderId="7" xfId="10" applyFont="1" applyFill="1" applyBorder="1" applyAlignment="1">
      <alignment horizontal="center" vertical="center"/>
    </xf>
    <xf numFmtId="0" fontId="19" fillId="0" borderId="7" xfId="11" applyFont="1" applyFill="1" applyBorder="1" applyAlignment="1">
      <alignment horizontal="center" vertical="center"/>
    </xf>
    <xf numFmtId="0" fontId="17" fillId="0" borderId="7" xfId="9" applyFont="1" applyFill="1" applyBorder="1">
      <alignment horizontal="center"/>
    </xf>
    <xf numFmtId="0" fontId="18" fillId="0" borderId="7" xfId="2" applyFont="1" applyFill="1" applyBorder="1">
      <alignment horizontal="left" indent="3"/>
    </xf>
    <xf numFmtId="0" fontId="14" fillId="0" borderId="7" xfId="0" applyFont="1" applyFill="1" applyBorder="1"/>
    <xf numFmtId="0" fontId="19" fillId="0" borderId="7" xfId="10" applyFont="1" applyFill="1" applyBorder="1" applyAlignment="1">
      <alignment horizontal="left" vertical="center" indent="1"/>
    </xf>
    <xf numFmtId="0" fontId="19" fillId="0" borderId="7" xfId="11" applyFont="1" applyFill="1" applyBorder="1" applyAlignment="1">
      <alignment horizontal="left" vertical="center" indent="1"/>
    </xf>
    <xf numFmtId="0" fontId="25" fillId="0" borderId="7" xfId="6" applyNumberFormat="1" applyFont="1" applyFill="1" applyBorder="1">
      <alignment horizontal="left" vertical="top" wrapText="1" indent="1"/>
    </xf>
    <xf numFmtId="0" fontId="26" fillId="0" borderId="7" xfId="6" applyNumberFormat="1" applyFont="1" applyFill="1" applyBorder="1">
      <alignment horizontal="left" vertical="top" wrapText="1" indent="1"/>
    </xf>
    <xf numFmtId="0" fontId="19" fillId="0" borderId="7" xfId="6" applyNumberFormat="1" applyFont="1" applyFill="1" applyBorder="1">
      <alignment horizontal="left" vertical="top" wrapText="1" indent="1"/>
    </xf>
    <xf numFmtId="0" fontId="24" fillId="0" borderId="7" xfId="6" applyNumberFormat="1" applyFont="1" applyFill="1" applyBorder="1">
      <alignment horizontal="left" vertical="top" wrapText="1" indent="1"/>
    </xf>
    <xf numFmtId="0" fontId="21" fillId="0" borderId="8" xfId="6" applyNumberFormat="1" applyFont="1" applyFill="1" applyBorder="1">
      <alignment horizontal="left" vertical="top" wrapText="1" indent="1"/>
    </xf>
    <xf numFmtId="164" fontId="14" fillId="0" borderId="7" xfId="8" applyFont="1" applyFill="1" applyBorder="1">
      <alignment horizontal="left" vertical="center" wrapText="1" indent="1"/>
    </xf>
    <xf numFmtId="0" fontId="14" fillId="0" borderId="7" xfId="8" applyNumberFormat="1" applyFill="1" applyBorder="1">
      <alignment horizontal="left" vertical="center" wrapText="1" indent="1"/>
    </xf>
    <xf numFmtId="0" fontId="3" fillId="0" borderId="7" xfId="7" applyNumberFormat="1" applyFont="1" applyFill="1" applyBorder="1">
      <alignment horizontal="left" vertical="top" wrapText="1" indent="1"/>
    </xf>
    <xf numFmtId="0" fontId="4" fillId="0" borderId="7" xfId="7" applyNumberFormat="1" applyFill="1" applyBorder="1">
      <alignment horizontal="left" vertical="top" wrapText="1" indent="1"/>
    </xf>
    <xf numFmtId="0" fontId="1" fillId="0" borderId="7" xfId="7" applyNumberFormat="1" applyFont="1" applyFill="1" applyBorder="1">
      <alignment horizontal="left" vertical="top" wrapText="1" indent="1"/>
    </xf>
    <xf numFmtId="0" fontId="14" fillId="0" borderId="7" xfId="7" applyNumberFormat="1" applyFont="1" applyFill="1" applyBorder="1">
      <alignment horizontal="left" vertical="top" wrapText="1" indent="1"/>
    </xf>
    <xf numFmtId="0" fontId="2" fillId="0" borderId="7" xfId="7" applyNumberFormat="1" applyFont="1" applyFill="1" applyBorder="1">
      <alignment horizontal="left" vertical="top" wrapText="1" indent="1"/>
    </xf>
    <xf numFmtId="0" fontId="0" fillId="0" borderId="7" xfId="7" applyNumberFormat="1" applyFont="1" applyFill="1" applyBorder="1">
      <alignment horizontal="left" vertical="top" wrapText="1" inden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/>
    <cellStyle name="Notes Header" xfId="8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257"/>
  <sheetViews>
    <sheetView showGridLines="0" tabSelected="1" topLeftCell="C30" zoomScaleNormal="100" workbookViewId="0">
      <selection activeCell="E34" sqref="E34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1"/>
      <c r="B1" s="9">
        <v>2017</v>
      </c>
      <c r="C1" s="10" t="s">
        <v>1</v>
      </c>
      <c r="D1" s="11"/>
      <c r="E1" s="12"/>
      <c r="F1" s="12"/>
      <c r="G1" s="12"/>
      <c r="H1" s="12"/>
    </row>
    <row r="2" spans="1:8" ht="14.25" customHeight="1" x14ac:dyDescent="0.3">
      <c r="A2" s="2"/>
      <c r="B2" s="13" t="s">
        <v>2</v>
      </c>
      <c r="C2" s="14" t="str">
        <f>UPPER(TEXT(C3,"dddd"))</f>
        <v>MONDAY</v>
      </c>
      <c r="D2" s="13" t="str">
        <f t="shared" ref="D2:H2" si="0">UPPER(TEXT(D3,"dddd"))</f>
        <v>TUESDAY</v>
      </c>
      <c r="E2" s="14" t="str">
        <f t="shared" si="0"/>
        <v>WEDNESDAY</v>
      </c>
      <c r="F2" s="13" t="str">
        <f t="shared" si="0"/>
        <v>THURSDAY</v>
      </c>
      <c r="G2" s="14" t="str">
        <f t="shared" si="0"/>
        <v>FRIDAY</v>
      </c>
      <c r="H2" s="13" t="str">
        <f t="shared" si="0"/>
        <v>SATURDAY</v>
      </c>
    </row>
    <row r="3" spans="1:8" ht="16.5" customHeight="1" x14ac:dyDescent="0.3">
      <c r="B3" s="3">
        <f t="array" ref="B3:H3">Days+1+DATE(Calendar1Year,Calendar1MonthOption,1)-WEEKDAY(DATE(Calendar1Year,Calendar1MonthOption,1),WeekdayOption)</f>
        <v>42736</v>
      </c>
      <c r="C3" s="3">
        <v>42737</v>
      </c>
      <c r="D3" s="3">
        <v>42738</v>
      </c>
      <c r="E3" s="3">
        <v>42739</v>
      </c>
      <c r="F3" s="3">
        <v>42740</v>
      </c>
      <c r="G3" s="3">
        <v>42741</v>
      </c>
      <c r="H3" s="3">
        <v>42742</v>
      </c>
    </row>
    <row r="4" spans="1:8" ht="56.25" customHeight="1" x14ac:dyDescent="0.3">
      <c r="B4" s="4" t="s">
        <v>56</v>
      </c>
      <c r="C4" s="4" t="s">
        <v>3</v>
      </c>
      <c r="D4" s="8" t="s">
        <v>69</v>
      </c>
      <c r="E4" s="4" t="s">
        <v>68</v>
      </c>
      <c r="F4" s="4"/>
      <c r="G4" s="4"/>
      <c r="H4" s="4" t="s">
        <v>12</v>
      </c>
    </row>
    <row r="5" spans="1:8" ht="16.5" customHeight="1" x14ac:dyDescent="0.3">
      <c r="B5" s="3">
        <f t="array" ref="B5:H5">Days+8+DATE(Calendar1Year,Calendar1MonthOption,1)-WEEKDAY(DATE(Calendar1Year,Calendar1MonthOption,1),WeekdayOption)</f>
        <v>42743</v>
      </c>
      <c r="C5" s="3">
        <v>42744</v>
      </c>
      <c r="D5" s="3">
        <v>42745</v>
      </c>
      <c r="E5" s="3">
        <v>42746</v>
      </c>
      <c r="F5" s="3">
        <v>42747</v>
      </c>
      <c r="G5" s="3">
        <v>42748</v>
      </c>
      <c r="H5" s="3">
        <v>42749</v>
      </c>
    </row>
    <row r="6" spans="1:8" ht="56.25" customHeight="1" x14ac:dyDescent="0.3">
      <c r="B6" s="4"/>
      <c r="C6" s="7" t="s">
        <v>6</v>
      </c>
      <c r="D6" s="4"/>
      <c r="E6" s="4"/>
      <c r="F6" s="4"/>
      <c r="G6" s="4" t="s">
        <v>4</v>
      </c>
      <c r="H6" s="4"/>
    </row>
    <row r="7" spans="1:8" ht="16.5" customHeight="1" x14ac:dyDescent="0.3">
      <c r="B7" s="3">
        <f t="array" ref="B7:H7">Days+15+DATE(Calendar1Year,Calendar1MonthOption,1)-WEEKDAY(DATE(Calendar1Year,Calendar1MonthOption,1),WeekdayOption)</f>
        <v>42750</v>
      </c>
      <c r="C7" s="3">
        <v>42751</v>
      </c>
      <c r="D7" s="3">
        <v>42752</v>
      </c>
      <c r="E7" s="3">
        <v>42753</v>
      </c>
      <c r="F7" s="3">
        <v>42754</v>
      </c>
      <c r="G7" s="3">
        <v>42755</v>
      </c>
      <c r="H7" s="3">
        <v>42756</v>
      </c>
    </row>
    <row r="8" spans="1:8" ht="56.25" customHeight="1" x14ac:dyDescent="0.3">
      <c r="B8" s="4"/>
      <c r="C8" s="4" t="s">
        <v>5</v>
      </c>
      <c r="D8" s="4" t="s">
        <v>9</v>
      </c>
      <c r="E8" s="4" t="s">
        <v>10</v>
      </c>
      <c r="F8" s="4" t="s">
        <v>8</v>
      </c>
      <c r="G8" s="4"/>
      <c r="H8" s="4"/>
    </row>
    <row r="9" spans="1:8" ht="16.5" customHeight="1" x14ac:dyDescent="0.3">
      <c r="B9" s="3">
        <f t="array" ref="B9:H9">Days+22+DATE(Calendar1Year,Calendar1MonthOption,1)-WEEKDAY(DATE(Calendar1Year,Calendar1MonthOption,1),WeekdayOption)</f>
        <v>42757</v>
      </c>
      <c r="C9" s="3">
        <v>42758</v>
      </c>
      <c r="D9" s="3">
        <v>42759</v>
      </c>
      <c r="E9" s="3">
        <v>42760</v>
      </c>
      <c r="F9" s="3">
        <v>42761</v>
      </c>
      <c r="G9" s="3">
        <v>42762</v>
      </c>
      <c r="H9" s="3">
        <v>42763</v>
      </c>
    </row>
    <row r="10" spans="1:8" ht="56.25" customHeight="1" x14ac:dyDescent="0.3">
      <c r="B10" s="4"/>
      <c r="C10" s="4" t="s">
        <v>7</v>
      </c>
      <c r="D10" s="4" t="s">
        <v>70</v>
      </c>
      <c r="E10" s="4"/>
      <c r="F10" s="4"/>
      <c r="G10" s="4"/>
      <c r="H10" s="4"/>
    </row>
    <row r="11" spans="1:8" ht="16.5" customHeight="1" x14ac:dyDescent="0.3">
      <c r="B11" s="3">
        <f t="array" ref="B11:H11">Days+29+DATE(Calendar1Year,Calendar1MonthOption,1)-WEEKDAY(DATE(Calendar1Year,Calendar1MonthOption,1),WeekdayOption)</f>
        <v>42764</v>
      </c>
      <c r="C11" s="3">
        <v>42765</v>
      </c>
      <c r="D11" s="3">
        <v>42766</v>
      </c>
      <c r="E11" s="3">
        <v>42767</v>
      </c>
      <c r="F11" s="3">
        <v>42768</v>
      </c>
      <c r="G11" s="3">
        <v>42769</v>
      </c>
      <c r="H11" s="3">
        <v>42770</v>
      </c>
    </row>
    <row r="12" spans="1:8" ht="57" customHeight="1" x14ac:dyDescent="0.3">
      <c r="B12" s="4"/>
      <c r="C12" s="4" t="s">
        <v>7</v>
      </c>
      <c r="D12" s="4"/>
      <c r="E12" s="4"/>
      <c r="F12" s="4"/>
      <c r="G12" s="4"/>
      <c r="H12" s="4"/>
    </row>
    <row r="13" spans="1:8" ht="16.5" customHeight="1" x14ac:dyDescent="0.3">
      <c r="B13" s="3">
        <f t="array" ref="B13:C13">Days+36+DATE(Calendar1Year,Calendar1MonthOption,1)-WEEKDAY(DATE(Calendar1Year,Calendar1MonthOption,1),WeekdayOption)</f>
        <v>42771</v>
      </c>
      <c r="C13" s="3">
        <v>42772</v>
      </c>
      <c r="D13" s="26" t="s">
        <v>0</v>
      </c>
      <c r="E13" s="26"/>
      <c r="F13" s="26"/>
      <c r="G13" s="26"/>
      <c r="H13" s="26"/>
    </row>
    <row r="14" spans="1:8" ht="63.75" customHeight="1" x14ac:dyDescent="0.3">
      <c r="B14" s="4"/>
      <c r="C14" s="4"/>
      <c r="D14" s="27" t="s">
        <v>11</v>
      </c>
      <c r="E14" s="28"/>
      <c r="F14" s="28"/>
      <c r="G14" s="28"/>
      <c r="H14" s="28"/>
    </row>
    <row r="15" spans="1:8" ht="54" customHeight="1" x14ac:dyDescent="0.7">
      <c r="A15" s="1"/>
      <c r="B15" s="15">
        <f>YEAR(DATE(Calendar1Year,Calendar1MonthOption+1,1))</f>
        <v>2017</v>
      </c>
      <c r="C15" s="16" t="str">
        <f>TEXT(DATE(Calendar1Year,Calendar1MonthOption+1,1),"mmmm")</f>
        <v>February</v>
      </c>
      <c r="D15" s="17"/>
      <c r="E15" s="17"/>
      <c r="F15" s="17"/>
      <c r="G15" s="17"/>
      <c r="H15" s="17"/>
    </row>
    <row r="16" spans="1:8" ht="14.25" customHeight="1" x14ac:dyDescent="0.3">
      <c r="A16" s="2"/>
      <c r="B16" s="18" t="str">
        <f>UPPER(TEXT(B17,"dddd"))</f>
        <v>SUNDAY</v>
      </c>
      <c r="C16" s="19" t="str">
        <f t="shared" ref="C16:H16" si="1">UPPER(TEXT(C17,"dddd"))</f>
        <v>MONDAY</v>
      </c>
      <c r="D16" s="18" t="str">
        <f t="shared" si="1"/>
        <v>TUESDAY</v>
      </c>
      <c r="E16" s="19" t="str">
        <f t="shared" si="1"/>
        <v>WEDNESDAY</v>
      </c>
      <c r="F16" s="18" t="str">
        <f t="shared" si="1"/>
        <v>THURSDAY</v>
      </c>
      <c r="G16" s="19" t="str">
        <f t="shared" si="1"/>
        <v>FRIDAY</v>
      </c>
      <c r="H16" s="18" t="str">
        <f t="shared" si="1"/>
        <v>SATURDAY</v>
      </c>
    </row>
    <row r="17" spans="1:8" ht="16.5" customHeight="1" x14ac:dyDescent="0.3">
      <c r="B17" s="5">
        <f t="array" ref="B17:H17">Days+1+DATE(Calendar2Year,Calendar2MonthOption,1)-WEEKDAY(DATE(Calendar2Year,Calendar2MonthOption,1),WeekdayOption)</f>
        <v>42764</v>
      </c>
      <c r="C17" s="5">
        <v>42765</v>
      </c>
      <c r="D17" s="5">
        <v>42766</v>
      </c>
      <c r="E17" s="5">
        <v>42767</v>
      </c>
      <c r="F17" s="5">
        <v>42768</v>
      </c>
      <c r="G17" s="5">
        <v>42769</v>
      </c>
      <c r="H17" s="5">
        <v>42770</v>
      </c>
    </row>
    <row r="18" spans="1:8" ht="56.25" customHeight="1" x14ac:dyDescent="0.3">
      <c r="B18" s="6"/>
      <c r="C18" s="6" t="s">
        <v>13</v>
      </c>
      <c r="D18" s="6"/>
      <c r="E18" s="20" t="s">
        <v>16</v>
      </c>
      <c r="F18" s="6"/>
      <c r="G18" s="6"/>
      <c r="H18" s="6"/>
    </row>
    <row r="19" spans="1:8" ht="16.5" customHeight="1" x14ac:dyDescent="0.3">
      <c r="B19" s="5">
        <f t="array" ref="B19:H19">Days+8+DATE(Calendar2Year,Calendar2MonthOption,1)-WEEKDAY(DATE(Calendar2Year,Calendar2MonthOption,1),WeekdayOption)</f>
        <v>42771</v>
      </c>
      <c r="C19" s="5">
        <v>42772</v>
      </c>
      <c r="D19" s="5">
        <v>42773</v>
      </c>
      <c r="E19" s="5">
        <v>42774</v>
      </c>
      <c r="F19" s="5">
        <v>42775</v>
      </c>
      <c r="G19" s="5">
        <v>42776</v>
      </c>
      <c r="H19" s="5">
        <v>42777</v>
      </c>
    </row>
    <row r="20" spans="1:8" ht="56.25" customHeight="1" x14ac:dyDescent="0.3">
      <c r="B20" s="6"/>
      <c r="C20" s="6" t="s">
        <v>57</v>
      </c>
      <c r="D20" s="6"/>
      <c r="E20" s="6" t="s">
        <v>60</v>
      </c>
      <c r="F20" s="6"/>
      <c r="G20" s="6"/>
      <c r="H20" s="6"/>
    </row>
    <row r="21" spans="1:8" ht="16.5" customHeight="1" x14ac:dyDescent="0.3">
      <c r="B21" s="5">
        <f t="array" ref="B21:H21">Days+15+DATE(Calendar2Year,Calendar2MonthOption,1)-WEEKDAY(DATE(Calendar2Year,Calendar2MonthOption,1),WeekdayOption)</f>
        <v>42778</v>
      </c>
      <c r="C21" s="5">
        <v>42779</v>
      </c>
      <c r="D21" s="5">
        <v>42780</v>
      </c>
      <c r="E21" s="5">
        <v>42781</v>
      </c>
      <c r="F21" s="5">
        <v>42782</v>
      </c>
      <c r="G21" s="5">
        <v>42783</v>
      </c>
      <c r="H21" s="5">
        <v>42784</v>
      </c>
    </row>
    <row r="22" spans="1:8" ht="56.25" customHeight="1" x14ac:dyDescent="0.3">
      <c r="B22" s="6"/>
      <c r="C22" s="6"/>
      <c r="D22" s="6"/>
      <c r="E22" s="6" t="s">
        <v>58</v>
      </c>
      <c r="F22" s="6"/>
      <c r="G22" s="6"/>
      <c r="H22" s="6"/>
    </row>
    <row r="23" spans="1:8" ht="16.5" customHeight="1" x14ac:dyDescent="0.3">
      <c r="B23" s="5">
        <f t="array" ref="B23:H23">Days+22+DATE(Calendar2Year,Calendar2MonthOption,1)-WEEKDAY(DATE(Calendar2Year,Calendar2MonthOption,1),WeekdayOption)</f>
        <v>42785</v>
      </c>
      <c r="C23" s="5">
        <v>42786</v>
      </c>
      <c r="D23" s="5">
        <v>42787</v>
      </c>
      <c r="E23" s="5">
        <v>42788</v>
      </c>
      <c r="F23" s="5">
        <v>42789</v>
      </c>
      <c r="G23" s="5">
        <v>42790</v>
      </c>
      <c r="H23" s="5">
        <v>42791</v>
      </c>
    </row>
    <row r="24" spans="1:8" ht="56.25" customHeight="1" x14ac:dyDescent="0.3">
      <c r="B24" s="6"/>
      <c r="C24" s="6" t="s">
        <v>14</v>
      </c>
      <c r="D24" s="6"/>
      <c r="E24" s="6" t="s">
        <v>59</v>
      </c>
      <c r="F24" s="6" t="s">
        <v>15</v>
      </c>
      <c r="G24" s="6"/>
      <c r="H24" s="6"/>
    </row>
    <row r="25" spans="1:8" ht="16.5" customHeight="1" x14ac:dyDescent="0.3">
      <c r="B25" s="5">
        <f t="array" ref="B25:H25">Days+29+DATE(Calendar2Year,Calendar2MonthOption,1)-WEEKDAY(DATE(Calendar2Year,Calendar2MonthOption,1),WeekdayOption)</f>
        <v>42792</v>
      </c>
      <c r="C25" s="5">
        <v>42793</v>
      </c>
      <c r="D25" s="5">
        <v>42794</v>
      </c>
      <c r="E25" s="5">
        <v>42795</v>
      </c>
      <c r="F25" s="5">
        <v>42796</v>
      </c>
      <c r="G25" s="5">
        <v>42797</v>
      </c>
      <c r="H25" s="5">
        <v>42798</v>
      </c>
    </row>
    <row r="26" spans="1:8" ht="57" customHeight="1" x14ac:dyDescent="0.3">
      <c r="B26" s="6"/>
      <c r="C26" s="6"/>
      <c r="D26" s="6"/>
      <c r="E26" s="6"/>
      <c r="F26" s="6"/>
      <c r="G26" s="6"/>
      <c r="H26" s="6"/>
    </row>
    <row r="27" spans="1:8" ht="16.5" customHeight="1" x14ac:dyDescent="0.3">
      <c r="B27" s="5">
        <f t="array" ref="B27:C27">Days+36+DATE(Calendar2Year,Calendar2MonthOption,1)-WEEKDAY(DATE(Calendar2Year,Calendar2MonthOption,1),WeekdayOption)</f>
        <v>42799</v>
      </c>
      <c r="C27" s="5">
        <v>42800</v>
      </c>
      <c r="D27" s="25" t="s">
        <v>0</v>
      </c>
      <c r="E27" s="25"/>
      <c r="F27" s="25"/>
      <c r="G27" s="25"/>
      <c r="H27" s="25"/>
    </row>
    <row r="28" spans="1:8" ht="63.75" customHeight="1" x14ac:dyDescent="0.3">
      <c r="B28" s="6"/>
      <c r="C28" s="6"/>
      <c r="D28" s="31" t="s">
        <v>67</v>
      </c>
      <c r="E28" s="28"/>
      <c r="F28" s="28"/>
      <c r="G28" s="28"/>
      <c r="H28" s="28"/>
    </row>
    <row r="29" spans="1:8" ht="54" customHeight="1" x14ac:dyDescent="0.7">
      <c r="A29" s="1"/>
      <c r="B29" s="15">
        <f>YEAR(DATE(Calendar2Year,Calendar2MonthOption+1,1))</f>
        <v>2017</v>
      </c>
      <c r="C29" s="16" t="str">
        <f>TEXT(DATE(Calendar2Year,Calendar2MonthOption+1,1),"mmmm")</f>
        <v>March</v>
      </c>
      <c r="D29" s="17"/>
      <c r="E29" s="17"/>
      <c r="F29" s="17"/>
      <c r="G29" s="17"/>
      <c r="H29" s="17"/>
    </row>
    <row r="30" spans="1:8" ht="14.25" customHeight="1" x14ac:dyDescent="0.3">
      <c r="A30" s="2"/>
      <c r="B30" s="18" t="str">
        <f>UPPER(TEXT(B31,"dddd"))</f>
        <v>SUNDAY</v>
      </c>
      <c r="C30" s="19" t="str">
        <f t="shared" ref="C30" si="2">UPPER(TEXT(C31,"dddd"))</f>
        <v>MONDAY</v>
      </c>
      <c r="D30" s="18" t="str">
        <f t="shared" ref="D30" si="3">UPPER(TEXT(D31,"dddd"))</f>
        <v>TUESDAY</v>
      </c>
      <c r="E30" s="19" t="str">
        <f t="shared" ref="E30" si="4">UPPER(TEXT(E31,"dddd"))</f>
        <v>WEDNESDAY</v>
      </c>
      <c r="F30" s="18" t="str">
        <f t="shared" ref="F30" si="5">UPPER(TEXT(F31,"dddd"))</f>
        <v>THURSDAY</v>
      </c>
      <c r="G30" s="19" t="str">
        <f t="shared" ref="G30" si="6">UPPER(TEXT(G31,"dddd"))</f>
        <v>FRIDAY</v>
      </c>
      <c r="H30" s="18" t="str">
        <f t="shared" ref="H30" si="7">UPPER(TEXT(H31,"dddd"))</f>
        <v>SATURDAY</v>
      </c>
    </row>
    <row r="31" spans="1:8" ht="16.5" customHeight="1" x14ac:dyDescent="0.3">
      <c r="B31" s="5">
        <f t="array" ref="B31:H31">Days+1+DATE(Calendar3Year,Calendar3MonthOption,1)-WEEKDAY(DATE(Calendar3Year,Calendar3MonthOption,1),WeekdayOption)</f>
        <v>42792</v>
      </c>
      <c r="C31" s="5">
        <v>42793</v>
      </c>
      <c r="D31" s="5">
        <v>42794</v>
      </c>
      <c r="E31" s="5">
        <v>42795</v>
      </c>
      <c r="F31" s="5">
        <v>42796</v>
      </c>
      <c r="G31" s="5">
        <v>42797</v>
      </c>
      <c r="H31" s="5">
        <v>42798</v>
      </c>
    </row>
    <row r="32" spans="1:8" ht="56.25" customHeight="1" x14ac:dyDescent="0.3">
      <c r="B32" s="6"/>
      <c r="C32" s="6" t="s">
        <v>71</v>
      </c>
      <c r="D32" s="6"/>
      <c r="E32" s="6"/>
      <c r="F32" s="21" t="s">
        <v>72</v>
      </c>
      <c r="G32" s="6"/>
      <c r="H32" s="6"/>
    </row>
    <row r="33" spans="1:8" ht="16.5" customHeight="1" x14ac:dyDescent="0.3">
      <c r="B33" s="5">
        <f t="array" ref="B33:H33">Days+8+DATE(Calendar3Year,Calendar3MonthOption,1)-WEEKDAY(DATE(Calendar3Year,Calendar3MonthOption,1),WeekdayOption)</f>
        <v>42799</v>
      </c>
      <c r="C33" s="5">
        <v>42800</v>
      </c>
      <c r="D33" s="5">
        <v>42801</v>
      </c>
      <c r="E33" s="5">
        <v>42802</v>
      </c>
      <c r="F33" s="5">
        <v>42803</v>
      </c>
      <c r="G33" s="5">
        <v>42804</v>
      </c>
      <c r="H33" s="5">
        <v>42805</v>
      </c>
    </row>
    <row r="34" spans="1:8" ht="56.25" customHeight="1" x14ac:dyDescent="0.3">
      <c r="B34" s="6"/>
      <c r="C34" s="6"/>
      <c r="D34" s="21" t="s">
        <v>72</v>
      </c>
      <c r="E34" s="6"/>
      <c r="F34" s="21" t="s">
        <v>72</v>
      </c>
      <c r="G34" s="6"/>
      <c r="H34" s="6"/>
    </row>
    <row r="35" spans="1:8" ht="16.5" customHeight="1" x14ac:dyDescent="0.3">
      <c r="B35" s="5">
        <f t="array" ref="B35:H35">Days+15+DATE(Calendar3Year,Calendar3MonthOption,1)-WEEKDAY(DATE(Calendar3Year,Calendar3MonthOption,1),WeekdayOption)</f>
        <v>42806</v>
      </c>
      <c r="C35" s="5">
        <v>42807</v>
      </c>
      <c r="D35" s="5">
        <v>42808</v>
      </c>
      <c r="E35" s="5">
        <v>42809</v>
      </c>
      <c r="F35" s="5">
        <v>42810</v>
      </c>
      <c r="G35" s="5">
        <v>42811</v>
      </c>
      <c r="H35" s="5">
        <v>42812</v>
      </c>
    </row>
    <row r="36" spans="1:8" ht="56.25" customHeight="1" x14ac:dyDescent="0.3">
      <c r="B36" s="6"/>
      <c r="C36" s="6" t="s">
        <v>74</v>
      </c>
      <c r="D36" s="21" t="s">
        <v>73</v>
      </c>
      <c r="E36" s="6"/>
      <c r="F36" s="21" t="s">
        <v>72</v>
      </c>
      <c r="G36" s="6"/>
      <c r="H36" s="6" t="s">
        <v>17</v>
      </c>
    </row>
    <row r="37" spans="1:8" ht="16.5" customHeight="1" x14ac:dyDescent="0.3">
      <c r="B37" s="5">
        <f t="array" ref="B37:H37">Days+22+DATE(Calendar3Year,Calendar3MonthOption,1)-WEEKDAY(DATE(Calendar3Year,Calendar3MonthOption,1),WeekdayOption)</f>
        <v>42813</v>
      </c>
      <c r="C37" s="5">
        <v>42814</v>
      </c>
      <c r="D37" s="5">
        <v>42815</v>
      </c>
      <c r="E37" s="5">
        <v>42816</v>
      </c>
      <c r="F37" s="5">
        <v>42817</v>
      </c>
      <c r="G37" s="5">
        <v>42818</v>
      </c>
      <c r="H37" s="5">
        <v>42819</v>
      </c>
    </row>
    <row r="38" spans="1:8" ht="56.25" customHeight="1" x14ac:dyDescent="0.3">
      <c r="B38" s="6" t="s">
        <v>17</v>
      </c>
      <c r="C38" s="6" t="s">
        <v>17</v>
      </c>
      <c r="D38" s="6" t="s">
        <v>17</v>
      </c>
      <c r="E38" s="6" t="s">
        <v>17</v>
      </c>
      <c r="F38" s="6" t="s">
        <v>17</v>
      </c>
      <c r="G38" s="6" t="s">
        <v>17</v>
      </c>
      <c r="H38" s="6" t="s">
        <v>17</v>
      </c>
    </row>
    <row r="39" spans="1:8" ht="16.5" customHeight="1" x14ac:dyDescent="0.3">
      <c r="B39" s="5">
        <f t="array" ref="B39:H39">Days+29+DATE(Calendar3Year,Calendar3MonthOption,1)-WEEKDAY(DATE(Calendar3Year,Calendar3MonthOption,1),WeekdayOption)</f>
        <v>42820</v>
      </c>
      <c r="C39" s="5">
        <v>42821</v>
      </c>
      <c r="D39" s="5">
        <v>42822</v>
      </c>
      <c r="E39" s="5">
        <v>42823</v>
      </c>
      <c r="F39" s="5">
        <v>42824</v>
      </c>
      <c r="G39" s="5">
        <v>42825</v>
      </c>
      <c r="H39" s="5">
        <v>42826</v>
      </c>
    </row>
    <row r="40" spans="1:8" ht="57" customHeight="1" x14ac:dyDescent="0.3">
      <c r="B40" s="6" t="s">
        <v>18</v>
      </c>
      <c r="C40" s="6"/>
      <c r="D40" s="21" t="s">
        <v>75</v>
      </c>
      <c r="E40" s="6" t="s">
        <v>76</v>
      </c>
      <c r="F40" s="21" t="s">
        <v>77</v>
      </c>
      <c r="G40" s="6" t="s">
        <v>61</v>
      </c>
      <c r="H40" s="6"/>
    </row>
    <row r="41" spans="1:8" ht="16.5" customHeight="1" x14ac:dyDescent="0.3">
      <c r="B41" s="5">
        <f t="array" ref="B41:C41">Days+36+DATE(Calendar3Year,Calendar3MonthOption,1)-WEEKDAY(DATE(Calendar3Year,Calendar3MonthOption,1),WeekdayOption)</f>
        <v>42827</v>
      </c>
      <c r="C41" s="5">
        <v>42828</v>
      </c>
      <c r="D41" s="25" t="s">
        <v>0</v>
      </c>
      <c r="E41" s="25"/>
      <c r="F41" s="25"/>
      <c r="G41" s="25"/>
      <c r="H41" s="25"/>
    </row>
    <row r="42" spans="1:8" ht="63.75" customHeight="1" x14ac:dyDescent="0.3">
      <c r="B42" s="6"/>
      <c r="C42" s="6"/>
      <c r="D42" s="29" t="s">
        <v>78</v>
      </c>
      <c r="E42" s="28"/>
      <c r="F42" s="28"/>
      <c r="G42" s="28"/>
      <c r="H42" s="28"/>
    </row>
    <row r="43" spans="1:8" ht="54" customHeight="1" x14ac:dyDescent="0.7">
      <c r="A43" s="1"/>
      <c r="B43" s="15">
        <f>YEAR(DATE(Calendar3Year,Calendar3MonthOption+1,1))</f>
        <v>2017</v>
      </c>
      <c r="C43" s="16" t="str">
        <f>TEXT(DATE(Calendar3Year,Calendar3MonthOption+1,1),"mmmm")</f>
        <v>April</v>
      </c>
      <c r="D43" s="17"/>
      <c r="E43" s="17"/>
      <c r="F43" s="17"/>
      <c r="G43" s="17"/>
      <c r="H43" s="17"/>
    </row>
    <row r="44" spans="1:8" ht="14.25" customHeight="1" x14ac:dyDescent="0.3">
      <c r="A44" s="2"/>
      <c r="B44" s="18" t="str">
        <f>UPPER(TEXT(B45,"dddd"))</f>
        <v>SUNDAY</v>
      </c>
      <c r="C44" s="19" t="str">
        <f t="shared" ref="C44" si="8">UPPER(TEXT(C45,"dddd"))</f>
        <v>MONDAY</v>
      </c>
      <c r="D44" s="18" t="str">
        <f t="shared" ref="D44" si="9">UPPER(TEXT(D45,"dddd"))</f>
        <v>TUESDAY</v>
      </c>
      <c r="E44" s="19" t="str">
        <f t="shared" ref="E44" si="10">UPPER(TEXT(E45,"dddd"))</f>
        <v>WEDNESDAY</v>
      </c>
      <c r="F44" s="18" t="str">
        <f t="shared" ref="F44" si="11">UPPER(TEXT(F45,"dddd"))</f>
        <v>THURSDAY</v>
      </c>
      <c r="G44" s="19" t="str">
        <f t="shared" ref="G44" si="12">UPPER(TEXT(G45,"dddd"))</f>
        <v>FRIDAY</v>
      </c>
      <c r="H44" s="18" t="str">
        <f t="shared" ref="H44" si="13">UPPER(TEXT(H45,"dddd"))</f>
        <v>SATURDAY</v>
      </c>
    </row>
    <row r="45" spans="1:8" ht="16.5" customHeight="1" x14ac:dyDescent="0.3">
      <c r="B45" s="5">
        <f t="array" ref="B45:H45">Days+1+DATE(Calendar4Year,Calendar4MonthOption,1)-WEEKDAY(DATE(Calendar4Year,Calendar4MonthOption,1),WeekdayOption)</f>
        <v>42820</v>
      </c>
      <c r="C45" s="5">
        <v>42821</v>
      </c>
      <c r="D45" s="5">
        <v>42822</v>
      </c>
      <c r="E45" s="5">
        <v>42823</v>
      </c>
      <c r="F45" s="5">
        <v>42824</v>
      </c>
      <c r="G45" s="5">
        <v>42825</v>
      </c>
      <c r="H45" s="5">
        <v>42826</v>
      </c>
    </row>
    <row r="46" spans="1:8" ht="56.25" customHeight="1" x14ac:dyDescent="0.3">
      <c r="B46" s="6"/>
      <c r="C46" s="6"/>
      <c r="D46" s="6"/>
      <c r="E46" s="6"/>
      <c r="F46" s="6"/>
      <c r="G46" s="6"/>
      <c r="H46" s="6" t="s">
        <v>79</v>
      </c>
    </row>
    <row r="47" spans="1:8" ht="16.5" customHeight="1" x14ac:dyDescent="0.3">
      <c r="B47" s="5">
        <f t="array" ref="B47:H47">Days+8+DATE(Calendar4Year,Calendar4MonthOption,1)-WEEKDAY(DATE(Calendar4Year,Calendar4MonthOption,1),WeekdayOption)</f>
        <v>42827</v>
      </c>
      <c r="C47" s="5">
        <v>42828</v>
      </c>
      <c r="D47" s="5">
        <v>42829</v>
      </c>
      <c r="E47" s="5">
        <v>42830</v>
      </c>
      <c r="F47" s="5">
        <v>42831</v>
      </c>
      <c r="G47" s="5">
        <v>42832</v>
      </c>
      <c r="H47" s="5">
        <v>42833</v>
      </c>
    </row>
    <row r="48" spans="1:8" ht="56.25" customHeight="1" x14ac:dyDescent="0.3">
      <c r="B48" s="6"/>
      <c r="C48" s="6"/>
      <c r="D48" s="6" t="s">
        <v>21</v>
      </c>
      <c r="E48" s="6" t="s">
        <v>80</v>
      </c>
      <c r="F48" s="6" t="s">
        <v>21</v>
      </c>
      <c r="G48" s="6"/>
      <c r="H48" s="6"/>
    </row>
    <row r="49" spans="1:8" ht="16.5" customHeight="1" x14ac:dyDescent="0.3">
      <c r="B49" s="5">
        <f t="array" ref="B49:H49">Days+15+DATE(Calendar4Year,Calendar4MonthOption,1)-WEEKDAY(DATE(Calendar4Year,Calendar4MonthOption,1),WeekdayOption)</f>
        <v>42834</v>
      </c>
      <c r="C49" s="5">
        <v>42835</v>
      </c>
      <c r="D49" s="5">
        <v>42836</v>
      </c>
      <c r="E49" s="5">
        <v>42837</v>
      </c>
      <c r="F49" s="5">
        <v>42838</v>
      </c>
      <c r="G49" s="5">
        <v>42839</v>
      </c>
      <c r="H49" s="5">
        <v>42840</v>
      </c>
    </row>
    <row r="50" spans="1:8" ht="56.25" customHeight="1" x14ac:dyDescent="0.3">
      <c r="B50" s="6"/>
      <c r="C50" s="6"/>
      <c r="D50" s="6" t="s">
        <v>21</v>
      </c>
      <c r="E50" s="6" t="s">
        <v>20</v>
      </c>
      <c r="F50" s="6" t="s">
        <v>21</v>
      </c>
      <c r="G50" s="6"/>
      <c r="H50" s="6"/>
    </row>
    <row r="51" spans="1:8" ht="16.5" customHeight="1" x14ac:dyDescent="0.3">
      <c r="B51" s="5">
        <f t="array" ref="B51:H51">Days+22+DATE(Calendar4Year,Calendar4MonthOption,1)-WEEKDAY(DATE(Calendar4Year,Calendar4MonthOption,1),WeekdayOption)</f>
        <v>42841</v>
      </c>
      <c r="C51" s="5">
        <v>42842</v>
      </c>
      <c r="D51" s="5">
        <v>42843</v>
      </c>
      <c r="E51" s="5">
        <v>42844</v>
      </c>
      <c r="F51" s="5">
        <v>42845</v>
      </c>
      <c r="G51" s="5">
        <v>42846</v>
      </c>
      <c r="H51" s="5">
        <v>42847</v>
      </c>
    </row>
    <row r="52" spans="1:8" ht="56.25" customHeight="1" x14ac:dyDescent="0.3">
      <c r="B52" s="6"/>
      <c r="C52" s="6"/>
      <c r="D52" s="6" t="s">
        <v>21</v>
      </c>
      <c r="E52" s="6" t="s">
        <v>81</v>
      </c>
      <c r="F52" s="6" t="s">
        <v>21</v>
      </c>
      <c r="G52" s="22" t="s">
        <v>22</v>
      </c>
      <c r="H52" s="6"/>
    </row>
    <row r="53" spans="1:8" ht="16.5" customHeight="1" x14ac:dyDescent="0.3">
      <c r="B53" s="5">
        <f t="array" ref="B53:H53">Days+29+DATE(Calendar4Year,Calendar4MonthOption,1)-WEEKDAY(DATE(Calendar4Year,Calendar4MonthOption,1),WeekdayOption)</f>
        <v>42848</v>
      </c>
      <c r="C53" s="5">
        <v>42849</v>
      </c>
      <c r="D53" s="5">
        <v>42850</v>
      </c>
      <c r="E53" s="5">
        <v>42851</v>
      </c>
      <c r="F53" s="5">
        <v>42852</v>
      </c>
      <c r="G53" s="5">
        <v>42853</v>
      </c>
      <c r="H53" s="5">
        <v>42854</v>
      </c>
    </row>
    <row r="54" spans="1:8" ht="57" customHeight="1" x14ac:dyDescent="0.3">
      <c r="B54" s="6"/>
      <c r="C54" s="6" t="s">
        <v>55</v>
      </c>
      <c r="D54" s="6" t="s">
        <v>23</v>
      </c>
      <c r="E54" s="6" t="s">
        <v>24</v>
      </c>
      <c r="F54" s="24" t="s">
        <v>24</v>
      </c>
      <c r="G54" s="6" t="s">
        <v>24</v>
      </c>
      <c r="H54" s="6"/>
    </row>
    <row r="55" spans="1:8" ht="16.5" customHeight="1" x14ac:dyDescent="0.3">
      <c r="B55" s="5">
        <f t="array" ref="B55:C55">Days+36+DATE(Calendar4Year,Calendar4MonthOption,1)-WEEKDAY(DATE(Calendar4Year,Calendar4MonthOption,1),WeekdayOption)</f>
        <v>42855</v>
      </c>
      <c r="C55" s="5">
        <v>42856</v>
      </c>
      <c r="D55" s="25" t="s">
        <v>0</v>
      </c>
      <c r="E55" s="25"/>
      <c r="F55" s="25"/>
      <c r="G55" s="25"/>
      <c r="H55" s="25"/>
    </row>
    <row r="56" spans="1:8" ht="63.75" customHeight="1" x14ac:dyDescent="0.3">
      <c r="B56" s="6"/>
      <c r="C56" s="6"/>
      <c r="D56" s="27" t="s">
        <v>19</v>
      </c>
      <c r="E56" s="28"/>
      <c r="F56" s="28"/>
      <c r="G56" s="28"/>
      <c r="H56" s="28"/>
    </row>
    <row r="57" spans="1:8" ht="54" customHeight="1" x14ac:dyDescent="0.7">
      <c r="A57" s="1"/>
      <c r="B57" s="15">
        <f>YEAR(DATE(Calendar4Year,Calendar4MonthOption+1,1))</f>
        <v>2017</v>
      </c>
      <c r="C57" s="16" t="str">
        <f>TEXT(DATE(Calendar4Year,Calendar4MonthOption+1,1),"mmmm")</f>
        <v>May</v>
      </c>
      <c r="D57" s="17"/>
      <c r="E57" s="17"/>
      <c r="F57" s="17"/>
      <c r="G57" s="17"/>
      <c r="H57" s="17"/>
    </row>
    <row r="58" spans="1:8" ht="14.25" customHeight="1" x14ac:dyDescent="0.3">
      <c r="A58" s="2"/>
      <c r="B58" s="18" t="str">
        <f>UPPER(TEXT(B59,"dddd"))</f>
        <v>SUNDAY</v>
      </c>
      <c r="C58" s="19" t="str">
        <f t="shared" ref="C58" si="14">UPPER(TEXT(C59,"dddd"))</f>
        <v>MONDAY</v>
      </c>
      <c r="D58" s="18" t="str">
        <f t="shared" ref="D58" si="15">UPPER(TEXT(D59,"dddd"))</f>
        <v>TUESDAY</v>
      </c>
      <c r="E58" s="19" t="str">
        <f t="shared" ref="E58" si="16">UPPER(TEXT(E59,"dddd"))</f>
        <v>WEDNESDAY</v>
      </c>
      <c r="F58" s="18" t="str">
        <f t="shared" ref="F58" si="17">UPPER(TEXT(F59,"dddd"))</f>
        <v>THURSDAY</v>
      </c>
      <c r="G58" s="19" t="str">
        <f t="shared" ref="G58" si="18">UPPER(TEXT(G59,"dddd"))</f>
        <v>FRIDAY</v>
      </c>
      <c r="H58" s="18" t="str">
        <f t="shared" ref="H58" si="19">UPPER(TEXT(H59,"dddd"))</f>
        <v>SATURDAY</v>
      </c>
    </row>
    <row r="59" spans="1:8" ht="16.5" customHeight="1" x14ac:dyDescent="0.3">
      <c r="B59" s="5">
        <f t="array" ref="B59:H59">Days+1+DATE(Calendar5Year,Calendar5MonthOption,1)-WEEKDAY(DATE(Calendar5Year,Calendar5MonthOption,1),WeekdayOption)</f>
        <v>42855</v>
      </c>
      <c r="C59" s="5">
        <v>42856</v>
      </c>
      <c r="D59" s="5">
        <v>42857</v>
      </c>
      <c r="E59" s="5">
        <v>42858</v>
      </c>
      <c r="F59" s="5">
        <v>42859</v>
      </c>
      <c r="G59" s="5">
        <v>42860</v>
      </c>
      <c r="H59" s="5">
        <v>42861</v>
      </c>
    </row>
    <row r="60" spans="1:8" ht="56.25" customHeight="1" x14ac:dyDescent="0.3">
      <c r="B60" s="6"/>
      <c r="C60" s="6" t="s">
        <v>63</v>
      </c>
      <c r="D60" s="6" t="s">
        <v>63</v>
      </c>
      <c r="E60" s="6" t="s">
        <v>62</v>
      </c>
      <c r="F60" s="6" t="s">
        <v>62</v>
      </c>
      <c r="G60" s="6" t="s">
        <v>62</v>
      </c>
      <c r="H60" s="6"/>
    </row>
    <row r="61" spans="1:8" ht="16.5" customHeight="1" x14ac:dyDescent="0.3">
      <c r="B61" s="5">
        <f t="array" ref="B61:H61">Days+8+DATE(Calendar5Year,Calendar5MonthOption,1)-WEEKDAY(DATE(Calendar5Year,Calendar5MonthOption,1),WeekdayOption)</f>
        <v>42862</v>
      </c>
      <c r="C61" s="5">
        <v>42863</v>
      </c>
      <c r="D61" s="5">
        <v>42864</v>
      </c>
      <c r="E61" s="5">
        <v>42865</v>
      </c>
      <c r="F61" s="5">
        <v>42866</v>
      </c>
      <c r="G61" s="5">
        <v>42867</v>
      </c>
      <c r="H61" s="5">
        <v>42868</v>
      </c>
    </row>
    <row r="62" spans="1:8" ht="56.25" customHeight="1" x14ac:dyDescent="0.3">
      <c r="B62" s="6" t="s">
        <v>32</v>
      </c>
      <c r="C62" s="6" t="s">
        <v>25</v>
      </c>
      <c r="D62" s="6" t="s">
        <v>25</v>
      </c>
      <c r="E62" s="6" t="s">
        <v>25</v>
      </c>
      <c r="F62" s="6" t="s">
        <v>54</v>
      </c>
      <c r="G62" s="6" t="s">
        <v>64</v>
      </c>
      <c r="H62" s="6"/>
    </row>
    <row r="63" spans="1:8" ht="16.5" customHeight="1" x14ac:dyDescent="0.3">
      <c r="B63" s="5">
        <f t="array" ref="B63:H63">Days+15+DATE(Calendar5Year,Calendar5MonthOption,1)-WEEKDAY(DATE(Calendar5Year,Calendar5MonthOption,1),WeekdayOption)</f>
        <v>42869</v>
      </c>
      <c r="C63" s="5">
        <v>42870</v>
      </c>
      <c r="D63" s="5">
        <v>42871</v>
      </c>
      <c r="E63" s="5">
        <v>42872</v>
      </c>
      <c r="F63" s="5">
        <v>42873</v>
      </c>
      <c r="G63" s="5">
        <v>42874</v>
      </c>
      <c r="H63" s="5">
        <v>42875</v>
      </c>
    </row>
    <row r="64" spans="1:8" ht="56.25" customHeight="1" x14ac:dyDescent="0.3">
      <c r="B64" s="6"/>
      <c r="C64" s="6" t="s">
        <v>25</v>
      </c>
      <c r="D64" s="6" t="s">
        <v>25</v>
      </c>
      <c r="E64" s="6" t="s">
        <v>52</v>
      </c>
      <c r="F64" s="6"/>
      <c r="G64" s="21" t="s">
        <v>53</v>
      </c>
      <c r="H64" s="6" t="s">
        <v>26</v>
      </c>
    </row>
    <row r="65" spans="1:8" ht="16.5" customHeight="1" x14ac:dyDescent="0.3">
      <c r="B65" s="5">
        <f t="array" ref="B65:H65">Days+22+DATE(Calendar5Year,Calendar5MonthOption,1)-WEEKDAY(DATE(Calendar5Year,Calendar5MonthOption,1),WeekdayOption)</f>
        <v>42876</v>
      </c>
      <c r="C65" s="5">
        <v>42877</v>
      </c>
      <c r="D65" s="5">
        <v>42878</v>
      </c>
      <c r="E65" s="5">
        <v>42879</v>
      </c>
      <c r="F65" s="5">
        <v>42880</v>
      </c>
      <c r="G65" s="5">
        <v>42881</v>
      </c>
      <c r="H65" s="5">
        <v>42882</v>
      </c>
    </row>
    <row r="66" spans="1:8" ht="56.25" customHeight="1" x14ac:dyDescent="0.3">
      <c r="B66" s="6"/>
      <c r="C66" s="6" t="s">
        <v>65</v>
      </c>
      <c r="D66" s="6"/>
      <c r="E66" s="6"/>
      <c r="F66" s="6"/>
      <c r="G66" s="6"/>
      <c r="H66" s="6"/>
    </row>
    <row r="67" spans="1:8" ht="16.5" customHeight="1" x14ac:dyDescent="0.3">
      <c r="B67" s="5">
        <f t="array" ref="B67:H67">Days+29+DATE(Calendar5Year,Calendar5MonthOption,1)-WEEKDAY(DATE(Calendar5Year,Calendar5MonthOption,1),WeekdayOption)</f>
        <v>42883</v>
      </c>
      <c r="C67" s="5">
        <v>42884</v>
      </c>
      <c r="D67" s="5">
        <v>42885</v>
      </c>
      <c r="E67" s="5">
        <v>42886</v>
      </c>
      <c r="F67" s="5">
        <v>42887</v>
      </c>
      <c r="G67" s="5">
        <v>42888</v>
      </c>
      <c r="H67" s="5">
        <v>42889</v>
      </c>
    </row>
    <row r="68" spans="1:8" ht="57" customHeight="1" x14ac:dyDescent="0.3">
      <c r="B68" s="6"/>
      <c r="C68" s="6" t="s">
        <v>27</v>
      </c>
      <c r="D68" s="12"/>
      <c r="E68" s="6"/>
      <c r="F68" s="6"/>
      <c r="G68" s="6"/>
      <c r="H68" s="6"/>
    </row>
    <row r="69" spans="1:8" ht="16.5" customHeight="1" x14ac:dyDescent="0.3">
      <c r="B69" s="5">
        <f t="array" ref="B69:C69">Days+36+DATE(Calendar5Year,Calendar5MonthOption,1)-WEEKDAY(DATE(Calendar5Year,Calendar5MonthOption,1),WeekdayOption)</f>
        <v>42890</v>
      </c>
      <c r="C69" s="5">
        <v>42891</v>
      </c>
      <c r="D69" s="25" t="s">
        <v>0</v>
      </c>
      <c r="E69" s="25"/>
      <c r="F69" s="25"/>
      <c r="G69" s="25"/>
      <c r="H69" s="25"/>
    </row>
    <row r="70" spans="1:8" ht="63.75" customHeight="1" x14ac:dyDescent="0.3">
      <c r="B70" s="6"/>
      <c r="C70" s="6"/>
      <c r="D70" s="30"/>
      <c r="E70" s="30"/>
      <c r="F70" s="30"/>
      <c r="G70" s="30"/>
      <c r="H70" s="30"/>
    </row>
    <row r="71" spans="1:8" ht="54" customHeight="1" x14ac:dyDescent="0.7">
      <c r="A71" s="1"/>
      <c r="B71" s="15">
        <f>YEAR(DATE(Calendar5Year,Calendar5MonthOption+1,1))</f>
        <v>2017</v>
      </c>
      <c r="C71" s="16" t="str">
        <f>TEXT(DATE(Calendar5Year,Calendar5MonthOption+1,1),"mmmm")</f>
        <v>June</v>
      </c>
      <c r="D71" s="17"/>
      <c r="E71" s="17"/>
      <c r="F71" s="17"/>
      <c r="G71" s="17"/>
      <c r="H71" s="17"/>
    </row>
    <row r="72" spans="1:8" ht="14.25" customHeight="1" x14ac:dyDescent="0.3">
      <c r="A72" s="2"/>
      <c r="B72" s="18" t="str">
        <f>UPPER(TEXT(B73,"dddd"))</f>
        <v>SUNDAY</v>
      </c>
      <c r="C72" s="19" t="str">
        <f t="shared" ref="C72" si="20">UPPER(TEXT(C73,"dddd"))</f>
        <v>MONDAY</v>
      </c>
      <c r="D72" s="18" t="str">
        <f t="shared" ref="D72" si="21">UPPER(TEXT(D73,"dddd"))</f>
        <v>TUESDAY</v>
      </c>
      <c r="E72" s="19" t="str">
        <f t="shared" ref="E72" si="22">UPPER(TEXT(E73,"dddd"))</f>
        <v>WEDNESDAY</v>
      </c>
      <c r="F72" s="18" t="str">
        <f t="shared" ref="F72" si="23">UPPER(TEXT(F73,"dddd"))</f>
        <v>THURSDAY</v>
      </c>
      <c r="G72" s="19" t="str">
        <f t="shared" ref="G72" si="24">UPPER(TEXT(G73,"dddd"))</f>
        <v>FRIDAY</v>
      </c>
      <c r="H72" s="18" t="str">
        <f t="shared" ref="H72" si="25">UPPER(TEXT(H73,"dddd"))</f>
        <v>SATURDAY</v>
      </c>
    </row>
    <row r="73" spans="1:8" ht="16.5" customHeight="1" x14ac:dyDescent="0.3">
      <c r="B73" s="5">
        <f t="array" ref="B73:H73">Days+1+DATE(Calendar6Year,Calendar6MonthOption,1)-WEEKDAY(DATE(Calendar6Year,Calendar6MonthOption,1),WeekdayOption)</f>
        <v>42883</v>
      </c>
      <c r="C73" s="5">
        <v>42884</v>
      </c>
      <c r="D73" s="5">
        <v>42885</v>
      </c>
      <c r="E73" s="5">
        <v>42886</v>
      </c>
      <c r="F73" s="5">
        <v>42887</v>
      </c>
      <c r="G73" s="5">
        <v>42888</v>
      </c>
      <c r="H73" s="5">
        <v>42889</v>
      </c>
    </row>
    <row r="74" spans="1:8" ht="56.25" customHeight="1" x14ac:dyDescent="0.3">
      <c r="B74" s="6"/>
      <c r="C74" s="6"/>
      <c r="D74" s="6"/>
      <c r="E74" s="6"/>
      <c r="F74" s="6"/>
      <c r="G74" s="23" t="s">
        <v>28</v>
      </c>
      <c r="H74" s="6"/>
    </row>
    <row r="75" spans="1:8" ht="16.5" customHeight="1" x14ac:dyDescent="0.3">
      <c r="B75" s="5">
        <f t="array" ref="B75:H75">Days+8+DATE(Calendar6Year,Calendar6MonthOption,1)-WEEKDAY(DATE(Calendar6Year,Calendar6MonthOption,1),WeekdayOption)</f>
        <v>42890</v>
      </c>
      <c r="C75" s="5">
        <v>42891</v>
      </c>
      <c r="D75" s="5">
        <v>42892</v>
      </c>
      <c r="E75" s="5">
        <v>42893</v>
      </c>
      <c r="F75" s="5">
        <v>42894</v>
      </c>
      <c r="G75" s="5">
        <v>42895</v>
      </c>
      <c r="H75" s="5">
        <v>42896</v>
      </c>
    </row>
    <row r="76" spans="1:8" ht="56.25" customHeight="1" x14ac:dyDescent="0.3">
      <c r="B76" s="6"/>
      <c r="C76" s="6" t="s">
        <v>30</v>
      </c>
      <c r="D76" s="6" t="s">
        <v>33</v>
      </c>
      <c r="E76" s="6"/>
      <c r="F76" s="6" t="s">
        <v>30</v>
      </c>
      <c r="G76" s="6"/>
      <c r="H76" s="6"/>
    </row>
    <row r="77" spans="1:8" ht="16.5" customHeight="1" x14ac:dyDescent="0.3">
      <c r="B77" s="5">
        <f t="array" ref="B77:H77">Days+15+DATE(Calendar6Year,Calendar6MonthOption,1)-WEEKDAY(DATE(Calendar6Year,Calendar6MonthOption,1),WeekdayOption)</f>
        <v>42897</v>
      </c>
      <c r="C77" s="5">
        <v>42898</v>
      </c>
      <c r="D77" s="5">
        <v>42899</v>
      </c>
      <c r="E77" s="5">
        <v>42900</v>
      </c>
      <c r="F77" s="5">
        <v>42901</v>
      </c>
      <c r="G77" s="5">
        <v>42902</v>
      </c>
      <c r="H77" s="5">
        <v>42903</v>
      </c>
    </row>
    <row r="78" spans="1:8" ht="56.25" customHeight="1" x14ac:dyDescent="0.3">
      <c r="B78" s="6"/>
      <c r="C78" s="6" t="s">
        <v>30</v>
      </c>
      <c r="D78" s="6" t="s">
        <v>33</v>
      </c>
      <c r="E78" s="6"/>
      <c r="F78" s="6" t="s">
        <v>30</v>
      </c>
      <c r="G78" s="6"/>
      <c r="H78" s="6"/>
    </row>
    <row r="79" spans="1:8" ht="16.5" customHeight="1" x14ac:dyDescent="0.3">
      <c r="B79" s="5">
        <f t="array" ref="B79:H79">Days+22+DATE(Calendar6Year,Calendar6MonthOption,1)-WEEKDAY(DATE(Calendar6Year,Calendar6MonthOption,1),WeekdayOption)</f>
        <v>42904</v>
      </c>
      <c r="C79" s="5">
        <v>42905</v>
      </c>
      <c r="D79" s="5">
        <v>42906</v>
      </c>
      <c r="E79" s="5">
        <v>42907</v>
      </c>
      <c r="F79" s="5">
        <v>42908</v>
      </c>
      <c r="G79" s="5">
        <v>42909</v>
      </c>
      <c r="H79" s="5">
        <v>42910</v>
      </c>
    </row>
    <row r="80" spans="1:8" ht="56.25" customHeight="1" x14ac:dyDescent="0.3">
      <c r="B80" s="6" t="s">
        <v>31</v>
      </c>
      <c r="C80" s="6" t="s">
        <v>30</v>
      </c>
      <c r="D80" s="6" t="s">
        <v>30</v>
      </c>
      <c r="E80" s="6"/>
      <c r="F80" s="6" t="s">
        <v>30</v>
      </c>
      <c r="G80" s="6"/>
      <c r="H80" s="6"/>
    </row>
    <row r="81" spans="1:8" ht="16.5" customHeight="1" x14ac:dyDescent="0.3">
      <c r="B81" s="5">
        <f t="array" ref="B81:H81">Days+29+DATE(Calendar6Year,Calendar6MonthOption,1)-WEEKDAY(DATE(Calendar6Year,Calendar6MonthOption,1),WeekdayOption)</f>
        <v>42911</v>
      </c>
      <c r="C81" s="5">
        <v>42912</v>
      </c>
      <c r="D81" s="5">
        <v>42913</v>
      </c>
      <c r="E81" s="5">
        <v>42914</v>
      </c>
      <c r="F81" s="5">
        <v>42915</v>
      </c>
      <c r="G81" s="5">
        <v>42916</v>
      </c>
      <c r="H81" s="5">
        <v>42917</v>
      </c>
    </row>
    <row r="82" spans="1:8" ht="57" customHeight="1" x14ac:dyDescent="0.3">
      <c r="B82" s="6"/>
      <c r="C82" s="6" t="s">
        <v>30</v>
      </c>
      <c r="D82" s="6" t="s">
        <v>30</v>
      </c>
      <c r="E82" s="6"/>
      <c r="F82" s="6" t="s">
        <v>30</v>
      </c>
      <c r="G82" s="6" t="s">
        <v>29</v>
      </c>
      <c r="H82" s="6" t="s">
        <v>29</v>
      </c>
    </row>
    <row r="83" spans="1:8" ht="16.5" customHeight="1" x14ac:dyDescent="0.3">
      <c r="B83" s="5">
        <f t="array" ref="B83:C83">Days+36+DATE(Calendar6Year,Calendar6MonthOption,1)-WEEKDAY(DATE(Calendar6Year,Calendar6MonthOption,1),WeekdayOption)</f>
        <v>42918</v>
      </c>
      <c r="C83" s="5">
        <v>42919</v>
      </c>
      <c r="D83" s="25" t="s">
        <v>0</v>
      </c>
      <c r="E83" s="25"/>
      <c r="F83" s="25"/>
      <c r="G83" s="25"/>
      <c r="H83" s="25"/>
    </row>
    <row r="84" spans="1:8" ht="63.75" customHeight="1" x14ac:dyDescent="0.3">
      <c r="B84" s="6"/>
      <c r="C84" s="6"/>
      <c r="D84" s="32" t="s">
        <v>36</v>
      </c>
      <c r="E84" s="30"/>
      <c r="F84" s="30"/>
      <c r="G84" s="30"/>
      <c r="H84" s="30"/>
    </row>
    <row r="85" spans="1:8" ht="54" customHeight="1" x14ac:dyDescent="0.7">
      <c r="A85" s="1"/>
      <c r="B85" s="15">
        <f>YEAR(DATE(Calendar6Year,Calendar6MonthOption+1,1))</f>
        <v>2017</v>
      </c>
      <c r="C85" s="16" t="str">
        <f>TEXT(DATE(Calendar6Year,Calendar6MonthOption+1,1),"mmmm")</f>
        <v>July</v>
      </c>
      <c r="D85" s="17"/>
      <c r="E85" s="17"/>
      <c r="F85" s="17"/>
      <c r="G85" s="17"/>
      <c r="H85" s="17"/>
    </row>
    <row r="86" spans="1:8" ht="14.25" customHeight="1" x14ac:dyDescent="0.3">
      <c r="A86" s="2"/>
      <c r="B86" s="18" t="str">
        <f>UPPER(TEXT(B87,"dddd"))</f>
        <v>SUNDAY</v>
      </c>
      <c r="C86" s="19" t="str">
        <f t="shared" ref="C86" si="26">UPPER(TEXT(C87,"dddd"))</f>
        <v>MONDAY</v>
      </c>
      <c r="D86" s="18" t="str">
        <f t="shared" ref="D86" si="27">UPPER(TEXT(D87,"dddd"))</f>
        <v>TUESDAY</v>
      </c>
      <c r="E86" s="19" t="str">
        <f t="shared" ref="E86" si="28">UPPER(TEXT(E87,"dddd"))</f>
        <v>WEDNESDAY</v>
      </c>
      <c r="F86" s="18" t="str">
        <f t="shared" ref="F86" si="29">UPPER(TEXT(F87,"dddd"))</f>
        <v>THURSDAY</v>
      </c>
      <c r="G86" s="19" t="str">
        <f t="shared" ref="G86" si="30">UPPER(TEXT(G87,"dddd"))</f>
        <v>FRIDAY</v>
      </c>
      <c r="H86" s="18" t="str">
        <f t="shared" ref="H86" si="31">UPPER(TEXT(H87,"dddd"))</f>
        <v>SATURDAY</v>
      </c>
    </row>
    <row r="87" spans="1:8" ht="16.5" customHeight="1" x14ac:dyDescent="0.3">
      <c r="B87" s="5">
        <f t="array" ref="B87:H87">Days+1+DATE(Calendar7Year,Calendar7MonthOption,1)-WEEKDAY(DATE(Calendar7Year,Calendar7MonthOption,1),WeekdayOption)</f>
        <v>42911</v>
      </c>
      <c r="C87" s="5">
        <v>42912</v>
      </c>
      <c r="D87" s="5">
        <v>42913</v>
      </c>
      <c r="E87" s="5">
        <v>42914</v>
      </c>
      <c r="F87" s="5">
        <v>42915</v>
      </c>
      <c r="G87" s="5">
        <v>42916</v>
      </c>
      <c r="H87" s="5">
        <v>42917</v>
      </c>
    </row>
    <row r="88" spans="1:8" ht="56.25" customHeight="1" x14ac:dyDescent="0.3">
      <c r="B88" s="6"/>
      <c r="C88" s="6"/>
      <c r="D88" s="6"/>
      <c r="E88" s="6"/>
      <c r="F88" s="6"/>
      <c r="G88" s="6" t="s">
        <v>29</v>
      </c>
      <c r="H88" s="6" t="s">
        <v>29</v>
      </c>
    </row>
    <row r="89" spans="1:8" ht="16.5" customHeight="1" x14ac:dyDescent="0.3">
      <c r="B89" s="5">
        <f t="array" ref="B89:H89">Days+8+DATE(Calendar7Year,Calendar7MonthOption,1)-WEEKDAY(DATE(Calendar7Year,Calendar7MonthOption,1),WeekdayOption)</f>
        <v>42918</v>
      </c>
      <c r="C89" s="5">
        <v>42919</v>
      </c>
      <c r="D89" s="5">
        <v>42920</v>
      </c>
      <c r="E89" s="5">
        <v>42921</v>
      </c>
      <c r="F89" s="5">
        <v>42922</v>
      </c>
      <c r="G89" s="5">
        <v>42923</v>
      </c>
      <c r="H89" s="5">
        <v>42924</v>
      </c>
    </row>
    <row r="90" spans="1:8" ht="56.25" customHeight="1" x14ac:dyDescent="0.3">
      <c r="B90" s="6" t="s">
        <v>29</v>
      </c>
      <c r="C90" s="6" t="s">
        <v>29</v>
      </c>
      <c r="D90" s="6" t="s">
        <v>35</v>
      </c>
      <c r="E90" s="6" t="s">
        <v>29</v>
      </c>
      <c r="F90" s="6" t="s">
        <v>29</v>
      </c>
      <c r="G90" s="6" t="s">
        <v>29</v>
      </c>
      <c r="H90" s="6" t="s">
        <v>29</v>
      </c>
    </row>
    <row r="91" spans="1:8" ht="16.5" customHeight="1" x14ac:dyDescent="0.3">
      <c r="B91" s="5">
        <f t="array" ref="B91:H91">Days+15+DATE(Calendar7Year,Calendar7MonthOption,1)-WEEKDAY(DATE(Calendar7Year,Calendar7MonthOption,1),WeekdayOption)</f>
        <v>42925</v>
      </c>
      <c r="C91" s="5">
        <v>42926</v>
      </c>
      <c r="D91" s="5">
        <v>42927</v>
      </c>
      <c r="E91" s="5">
        <v>42928</v>
      </c>
      <c r="F91" s="5">
        <v>42929</v>
      </c>
      <c r="G91" s="5">
        <v>42930</v>
      </c>
      <c r="H91" s="5">
        <v>42931</v>
      </c>
    </row>
    <row r="92" spans="1:8" ht="56.25" customHeight="1" x14ac:dyDescent="0.3">
      <c r="B92" s="6" t="s">
        <v>29</v>
      </c>
      <c r="C92" s="6" t="s">
        <v>30</v>
      </c>
      <c r="D92" s="6" t="s">
        <v>30</v>
      </c>
      <c r="E92" s="6" t="s">
        <v>38</v>
      </c>
      <c r="F92" s="6" t="s">
        <v>30</v>
      </c>
      <c r="G92" s="6"/>
      <c r="H92" s="6"/>
    </row>
    <row r="93" spans="1:8" ht="16.5" customHeight="1" x14ac:dyDescent="0.3">
      <c r="B93" s="5">
        <f t="array" ref="B93:H93">Days+22+DATE(Calendar7Year,Calendar7MonthOption,1)-WEEKDAY(DATE(Calendar7Year,Calendar7MonthOption,1),WeekdayOption)</f>
        <v>42932</v>
      </c>
      <c r="C93" s="5">
        <v>42933</v>
      </c>
      <c r="D93" s="5">
        <v>42934</v>
      </c>
      <c r="E93" s="5">
        <v>42935</v>
      </c>
      <c r="F93" s="5">
        <v>42936</v>
      </c>
      <c r="G93" s="5">
        <v>42937</v>
      </c>
      <c r="H93" s="5">
        <v>42938</v>
      </c>
    </row>
    <row r="94" spans="1:8" ht="56.25" customHeight="1" x14ac:dyDescent="0.3">
      <c r="B94" s="6"/>
      <c r="C94" s="6" t="s">
        <v>30</v>
      </c>
      <c r="D94" s="6" t="s">
        <v>30</v>
      </c>
      <c r="E94" s="6" t="s">
        <v>30</v>
      </c>
      <c r="F94" s="6" t="s">
        <v>30</v>
      </c>
      <c r="G94" s="6"/>
      <c r="H94" s="6"/>
    </row>
    <row r="95" spans="1:8" ht="16.5" customHeight="1" x14ac:dyDescent="0.3">
      <c r="B95" s="5">
        <f t="array" ref="B95:H95">Days+29+DATE(Calendar7Year,Calendar7MonthOption,1)-WEEKDAY(DATE(Calendar7Year,Calendar7MonthOption,1),WeekdayOption)</f>
        <v>42939</v>
      </c>
      <c r="C95" s="5">
        <v>42940</v>
      </c>
      <c r="D95" s="5">
        <v>42941</v>
      </c>
      <c r="E95" s="5">
        <v>42942</v>
      </c>
      <c r="F95" s="5">
        <v>42943</v>
      </c>
      <c r="G95" s="5">
        <v>42944</v>
      </c>
      <c r="H95" s="5">
        <v>42945</v>
      </c>
    </row>
    <row r="96" spans="1:8" ht="57" customHeight="1" x14ac:dyDescent="0.3">
      <c r="B96" s="6"/>
      <c r="C96" s="6" t="s">
        <v>30</v>
      </c>
      <c r="D96" s="6" t="s">
        <v>30</v>
      </c>
      <c r="E96" s="6" t="s">
        <v>38</v>
      </c>
      <c r="F96" s="6" t="s">
        <v>30</v>
      </c>
      <c r="G96" s="6" t="s">
        <v>34</v>
      </c>
      <c r="H96" s="6" t="s">
        <v>34</v>
      </c>
    </row>
    <row r="97" spans="1:8" ht="16.5" customHeight="1" x14ac:dyDescent="0.3">
      <c r="B97" s="5">
        <f t="array" ref="B97:C97">Days+36+DATE(Calendar7Year,Calendar7MonthOption,1)-WEEKDAY(DATE(Calendar7Year,Calendar7MonthOption,1),WeekdayOption)</f>
        <v>42946</v>
      </c>
      <c r="C97" s="5">
        <v>42947</v>
      </c>
      <c r="D97" s="25" t="s">
        <v>0</v>
      </c>
      <c r="E97" s="25"/>
      <c r="F97" s="25"/>
      <c r="G97" s="25"/>
      <c r="H97" s="25"/>
    </row>
    <row r="98" spans="1:8" ht="63.75" customHeight="1" x14ac:dyDescent="0.3">
      <c r="B98" s="6" t="s">
        <v>34</v>
      </c>
      <c r="C98" s="6" t="s">
        <v>37</v>
      </c>
      <c r="D98" s="32" t="s">
        <v>66</v>
      </c>
      <c r="E98" s="30"/>
      <c r="F98" s="30"/>
      <c r="G98" s="30"/>
      <c r="H98" s="30"/>
    </row>
    <row r="99" spans="1:8" ht="54" customHeight="1" x14ac:dyDescent="0.7">
      <c r="A99" s="1"/>
      <c r="B99" s="15">
        <f>YEAR(DATE(Calendar7Year,Calendar7MonthOption+1,1))</f>
        <v>2017</v>
      </c>
      <c r="C99" s="16" t="str">
        <f>TEXT(DATE(Calendar7Year,Calendar7MonthOption+1,1),"mmmm")</f>
        <v>August</v>
      </c>
      <c r="D99" s="17"/>
      <c r="E99" s="17"/>
      <c r="F99" s="17"/>
      <c r="G99" s="17"/>
      <c r="H99" s="17"/>
    </row>
    <row r="100" spans="1:8" ht="14.25" customHeight="1" x14ac:dyDescent="0.3">
      <c r="A100" s="2"/>
      <c r="B100" s="18" t="str">
        <f>UPPER(TEXT(B101,"dddd"))</f>
        <v>SUNDAY</v>
      </c>
      <c r="C100" s="19" t="str">
        <f t="shared" ref="C100" si="32">UPPER(TEXT(C101,"dddd"))</f>
        <v>MONDAY</v>
      </c>
      <c r="D100" s="18" t="str">
        <f t="shared" ref="D100" si="33">UPPER(TEXT(D101,"dddd"))</f>
        <v>TUESDAY</v>
      </c>
      <c r="E100" s="19" t="str">
        <f t="shared" ref="E100" si="34">UPPER(TEXT(E101,"dddd"))</f>
        <v>WEDNESDAY</v>
      </c>
      <c r="F100" s="18" t="str">
        <f t="shared" ref="F100" si="35">UPPER(TEXT(F101,"dddd"))</f>
        <v>THURSDAY</v>
      </c>
      <c r="G100" s="19" t="str">
        <f t="shared" ref="G100" si="36">UPPER(TEXT(G101,"dddd"))</f>
        <v>FRIDAY</v>
      </c>
      <c r="H100" s="18" t="str">
        <f t="shared" ref="H100" si="37">UPPER(TEXT(H101,"dddd"))</f>
        <v>SATURDAY</v>
      </c>
    </row>
    <row r="101" spans="1:8" ht="16.5" customHeight="1" x14ac:dyDescent="0.3">
      <c r="B101" s="5">
        <f t="array" ref="B101:H101">Days+1+DATE(Calendar8Year,Calendar8MonthOption,1)-WEEKDAY(DATE(Calendar8Year,Calendar8MonthOption,1),WeekdayOption)</f>
        <v>42946</v>
      </c>
      <c r="C101" s="5">
        <v>42947</v>
      </c>
      <c r="D101" s="5">
        <v>42948</v>
      </c>
      <c r="E101" s="5">
        <v>42949</v>
      </c>
      <c r="F101" s="5">
        <v>42950</v>
      </c>
      <c r="G101" s="5">
        <v>42951</v>
      </c>
      <c r="H101" s="5">
        <v>42952</v>
      </c>
    </row>
    <row r="102" spans="1:8" ht="56.25" customHeight="1" x14ac:dyDescent="0.3">
      <c r="B102" s="6"/>
      <c r="C102" s="6"/>
      <c r="D102" s="6" t="s">
        <v>45</v>
      </c>
      <c r="E102" s="6" t="s">
        <v>45</v>
      </c>
      <c r="F102" s="6" t="s">
        <v>46</v>
      </c>
      <c r="G102" s="6" t="s">
        <v>46</v>
      </c>
      <c r="H102" s="6" t="s">
        <v>46</v>
      </c>
    </row>
    <row r="103" spans="1:8" ht="16.5" customHeight="1" x14ac:dyDescent="0.3">
      <c r="B103" s="5">
        <f t="array" ref="B103:H103">Days+8+DATE(Calendar8Year,Calendar8MonthOption,1)-WEEKDAY(DATE(Calendar8Year,Calendar8MonthOption,1),WeekdayOption)</f>
        <v>42953</v>
      </c>
      <c r="C103" s="5">
        <v>42954</v>
      </c>
      <c r="D103" s="5">
        <v>42955</v>
      </c>
      <c r="E103" s="5">
        <v>42956</v>
      </c>
      <c r="F103" s="5">
        <v>42957</v>
      </c>
      <c r="G103" s="5">
        <v>42958</v>
      </c>
      <c r="H103" s="5">
        <v>42959</v>
      </c>
    </row>
    <row r="104" spans="1:8" ht="56.25" customHeight="1" x14ac:dyDescent="0.3">
      <c r="B104" s="6"/>
      <c r="C104" s="6" t="s">
        <v>51</v>
      </c>
      <c r="D104" s="6" t="s">
        <v>44</v>
      </c>
      <c r="E104" s="6" t="s">
        <v>44</v>
      </c>
      <c r="F104" s="6" t="s">
        <v>50</v>
      </c>
      <c r="G104" s="6" t="s">
        <v>43</v>
      </c>
      <c r="H104" s="6"/>
    </row>
    <row r="105" spans="1:8" ht="16.5" customHeight="1" x14ac:dyDescent="0.3">
      <c r="B105" s="5">
        <f t="array" ref="B105:H105">Days+15+DATE(Calendar8Year,Calendar8MonthOption,1)-WEEKDAY(DATE(Calendar8Year,Calendar8MonthOption,1),WeekdayOption)</f>
        <v>42960</v>
      </c>
      <c r="C105" s="5">
        <v>42961</v>
      </c>
      <c r="D105" s="5">
        <v>42962</v>
      </c>
      <c r="E105" s="5">
        <v>42963</v>
      </c>
      <c r="F105" s="5">
        <v>42964</v>
      </c>
      <c r="G105" s="5">
        <v>42965</v>
      </c>
      <c r="H105" s="5">
        <v>42966</v>
      </c>
    </row>
    <row r="106" spans="1:8" ht="56.25" customHeight="1" x14ac:dyDescent="0.3">
      <c r="B106" s="6"/>
      <c r="C106" s="6" t="s">
        <v>48</v>
      </c>
      <c r="D106" s="6" t="s">
        <v>49</v>
      </c>
      <c r="E106" s="6" t="s">
        <v>49</v>
      </c>
      <c r="F106" s="6" t="s">
        <v>47</v>
      </c>
      <c r="G106" s="6" t="s">
        <v>39</v>
      </c>
      <c r="H106" s="6"/>
    </row>
    <row r="107" spans="1:8" ht="16.5" customHeight="1" x14ac:dyDescent="0.3">
      <c r="B107" s="5">
        <f t="array" ref="B107:H107">Days+22+DATE(Calendar8Year,Calendar8MonthOption,1)-WEEKDAY(DATE(Calendar8Year,Calendar8MonthOption,1),WeekdayOption)</f>
        <v>42967</v>
      </c>
      <c r="C107" s="5">
        <v>42968</v>
      </c>
      <c r="D107" s="5">
        <v>42969</v>
      </c>
      <c r="E107" s="5">
        <v>42970</v>
      </c>
      <c r="F107" s="5">
        <v>42971</v>
      </c>
      <c r="G107" s="5">
        <v>42972</v>
      </c>
      <c r="H107" s="5">
        <v>42973</v>
      </c>
    </row>
    <row r="108" spans="1:8" ht="56.25" customHeight="1" x14ac:dyDescent="0.3">
      <c r="B108" s="6" t="s">
        <v>41</v>
      </c>
      <c r="C108" s="6"/>
      <c r="D108" s="6"/>
      <c r="E108" s="6"/>
      <c r="F108" s="6" t="s">
        <v>42</v>
      </c>
      <c r="G108" s="6" t="s">
        <v>40</v>
      </c>
      <c r="H108" s="6"/>
    </row>
    <row r="109" spans="1:8" ht="16.5" customHeight="1" x14ac:dyDescent="0.3">
      <c r="B109" s="5">
        <f t="array" ref="B109:H109">Days+29+DATE(Calendar8Year,Calendar8MonthOption,1)-WEEKDAY(DATE(Calendar8Year,Calendar8MonthOption,1),WeekdayOption)</f>
        <v>42974</v>
      </c>
      <c r="C109" s="5">
        <v>42975</v>
      </c>
      <c r="D109" s="5">
        <v>42976</v>
      </c>
      <c r="E109" s="5">
        <v>42977</v>
      </c>
      <c r="F109" s="5">
        <v>42978</v>
      </c>
      <c r="G109" s="5">
        <v>42979</v>
      </c>
      <c r="H109" s="5">
        <v>42980</v>
      </c>
    </row>
    <row r="110" spans="1:8" ht="57" customHeight="1" x14ac:dyDescent="0.3">
      <c r="B110" s="6"/>
      <c r="C110" s="6"/>
      <c r="D110" s="6"/>
      <c r="E110" s="6"/>
      <c r="F110" s="6"/>
      <c r="G110" s="6"/>
      <c r="H110" s="6"/>
    </row>
    <row r="111" spans="1:8" ht="16.5" customHeight="1" x14ac:dyDescent="0.3">
      <c r="B111" s="5">
        <f t="array" ref="B111:C111">Days+36+DATE(Calendar8Year,Calendar8MonthOption,1)-WEEKDAY(DATE(Calendar8Year,Calendar8MonthOption,1),WeekdayOption)</f>
        <v>42981</v>
      </c>
      <c r="C111" s="5">
        <v>42982</v>
      </c>
      <c r="D111" s="25" t="s">
        <v>0</v>
      </c>
      <c r="E111" s="25"/>
      <c r="F111" s="25"/>
      <c r="G111" s="25"/>
      <c r="H111" s="25"/>
    </row>
    <row r="112" spans="1:8" ht="63.75" customHeight="1" x14ac:dyDescent="0.3">
      <c r="B112" s="6"/>
      <c r="C112" s="6"/>
      <c r="D112" s="30"/>
      <c r="E112" s="30"/>
      <c r="F112" s="30"/>
      <c r="G112" s="30"/>
      <c r="H112" s="30"/>
    </row>
    <row r="113" spans="1:8" ht="54" customHeight="1" x14ac:dyDescent="0.7">
      <c r="A113" s="1"/>
      <c r="B113" s="15">
        <f>YEAR(DATE(Calendar8Year,Calendar8MonthOption+1,1))</f>
        <v>2017</v>
      </c>
      <c r="C113" s="16" t="str">
        <f>TEXT(DATE(Calendar8Year,Calendar8MonthOption+1,1),"mmmm")</f>
        <v>September</v>
      </c>
      <c r="D113" s="17"/>
      <c r="E113" s="17"/>
      <c r="F113" s="17"/>
      <c r="G113" s="17"/>
      <c r="H113" s="17"/>
    </row>
    <row r="114" spans="1:8" ht="14.25" customHeight="1" x14ac:dyDescent="0.3">
      <c r="A114" s="2"/>
      <c r="B114" s="18" t="str">
        <f>UPPER(TEXT(B115,"dddd"))</f>
        <v>SUNDAY</v>
      </c>
      <c r="C114" s="19" t="str">
        <f t="shared" ref="C114" si="38">UPPER(TEXT(C115,"dddd"))</f>
        <v>MONDAY</v>
      </c>
      <c r="D114" s="18" t="str">
        <f t="shared" ref="D114" si="39">UPPER(TEXT(D115,"dddd"))</f>
        <v>TUESDAY</v>
      </c>
      <c r="E114" s="19" t="str">
        <f t="shared" ref="E114" si="40">UPPER(TEXT(E115,"dddd"))</f>
        <v>WEDNESDAY</v>
      </c>
      <c r="F114" s="18" t="str">
        <f t="shared" ref="F114" si="41">UPPER(TEXT(F115,"dddd"))</f>
        <v>THURSDAY</v>
      </c>
      <c r="G114" s="19" t="str">
        <f t="shared" ref="G114" si="42">UPPER(TEXT(G115,"dddd"))</f>
        <v>FRIDAY</v>
      </c>
      <c r="H114" s="18" t="str">
        <f t="shared" ref="H114" si="43">UPPER(TEXT(H115,"dddd"))</f>
        <v>SATURDAY</v>
      </c>
    </row>
    <row r="115" spans="1:8" ht="16.5" customHeight="1" x14ac:dyDescent="0.3">
      <c r="B115" s="5">
        <f t="array" ref="B115:H115">Days+1+DATE(Calendar9Year,Calendar9MonthOption,1)-WEEKDAY(DATE(Calendar9Year,Calendar9MonthOption,1),WeekdayOption)</f>
        <v>42974</v>
      </c>
      <c r="C115" s="5">
        <v>42975</v>
      </c>
      <c r="D115" s="5">
        <v>42976</v>
      </c>
      <c r="E115" s="5">
        <v>42977</v>
      </c>
      <c r="F115" s="5">
        <v>42978</v>
      </c>
      <c r="G115" s="5">
        <v>42979</v>
      </c>
      <c r="H115" s="5">
        <v>42980</v>
      </c>
    </row>
    <row r="116" spans="1:8" ht="56.25" customHeight="1" x14ac:dyDescent="0.3">
      <c r="B116" s="6"/>
      <c r="C116" s="6"/>
      <c r="D116" s="6"/>
      <c r="E116" s="6"/>
      <c r="F116" s="6"/>
      <c r="G116" s="6"/>
      <c r="H116" s="6"/>
    </row>
    <row r="117" spans="1:8" ht="16.5" customHeight="1" x14ac:dyDescent="0.3">
      <c r="B117" s="5">
        <f t="array" ref="B117:H117">Days+8+DATE(Calendar9Year,Calendar9MonthOption,1)-WEEKDAY(DATE(Calendar9Year,Calendar9MonthOption,1),WeekdayOption)</f>
        <v>42981</v>
      </c>
      <c r="C117" s="5">
        <v>42982</v>
      </c>
      <c r="D117" s="5">
        <v>42983</v>
      </c>
      <c r="E117" s="5">
        <v>42984</v>
      </c>
      <c r="F117" s="5">
        <v>42985</v>
      </c>
      <c r="G117" s="5">
        <v>42986</v>
      </c>
      <c r="H117" s="5">
        <v>42987</v>
      </c>
    </row>
    <row r="118" spans="1:8" ht="56.25" customHeight="1" x14ac:dyDescent="0.3">
      <c r="B118" s="6"/>
      <c r="C118" s="6"/>
      <c r="D118" s="6"/>
      <c r="E118" s="6"/>
      <c r="F118" s="6"/>
      <c r="G118" s="6"/>
      <c r="H118" s="6"/>
    </row>
    <row r="119" spans="1:8" ht="16.5" customHeight="1" x14ac:dyDescent="0.3">
      <c r="B119" s="5">
        <f t="array" ref="B119:H119">Days+15+DATE(Calendar9Year,Calendar9MonthOption,1)-WEEKDAY(DATE(Calendar9Year,Calendar9MonthOption,1),WeekdayOption)</f>
        <v>42988</v>
      </c>
      <c r="C119" s="5">
        <v>42989</v>
      </c>
      <c r="D119" s="5">
        <v>42990</v>
      </c>
      <c r="E119" s="5">
        <v>42991</v>
      </c>
      <c r="F119" s="5">
        <v>42992</v>
      </c>
      <c r="G119" s="5">
        <v>42993</v>
      </c>
      <c r="H119" s="5">
        <v>42994</v>
      </c>
    </row>
    <row r="120" spans="1:8" ht="56.25" customHeight="1" x14ac:dyDescent="0.3">
      <c r="B120" s="6"/>
      <c r="C120" s="6"/>
      <c r="D120" s="6"/>
      <c r="E120" s="6"/>
      <c r="F120" s="6"/>
      <c r="G120" s="6"/>
      <c r="H120" s="6"/>
    </row>
    <row r="121" spans="1:8" ht="16.5" customHeight="1" x14ac:dyDescent="0.3">
      <c r="B121" s="5">
        <f t="array" ref="B121:H121">Days+22+DATE(Calendar9Year,Calendar9MonthOption,1)-WEEKDAY(DATE(Calendar9Year,Calendar9MonthOption,1),WeekdayOption)</f>
        <v>42995</v>
      </c>
      <c r="C121" s="5">
        <v>42996</v>
      </c>
      <c r="D121" s="5">
        <v>42997</v>
      </c>
      <c r="E121" s="5">
        <v>42998</v>
      </c>
      <c r="F121" s="5">
        <v>42999</v>
      </c>
      <c r="G121" s="5">
        <v>43000</v>
      </c>
      <c r="H121" s="5">
        <v>43001</v>
      </c>
    </row>
    <row r="122" spans="1:8" ht="56.25" customHeight="1" x14ac:dyDescent="0.3">
      <c r="B122" s="6"/>
      <c r="C122" s="6"/>
      <c r="D122" s="6"/>
      <c r="E122" s="6"/>
      <c r="F122" s="6"/>
      <c r="G122" s="6"/>
      <c r="H122" s="6"/>
    </row>
    <row r="123" spans="1:8" ht="16.5" customHeight="1" x14ac:dyDescent="0.3">
      <c r="B123" s="5">
        <f t="array" ref="B123:H123">Days+29+DATE(Calendar9Year,Calendar9MonthOption,1)-WEEKDAY(DATE(Calendar9Year,Calendar9MonthOption,1),WeekdayOption)</f>
        <v>43002</v>
      </c>
      <c r="C123" s="5">
        <v>43003</v>
      </c>
      <c r="D123" s="5">
        <v>43004</v>
      </c>
      <c r="E123" s="5">
        <v>43005</v>
      </c>
      <c r="F123" s="5">
        <v>43006</v>
      </c>
      <c r="G123" s="5">
        <v>43007</v>
      </c>
      <c r="H123" s="5">
        <v>43008</v>
      </c>
    </row>
    <row r="124" spans="1:8" ht="57" customHeight="1" x14ac:dyDescent="0.3">
      <c r="B124" s="6"/>
      <c r="C124" s="6"/>
      <c r="D124" s="6"/>
      <c r="E124" s="6"/>
      <c r="F124" s="6"/>
      <c r="G124" s="6"/>
      <c r="H124" s="6"/>
    </row>
    <row r="125" spans="1:8" ht="16.5" customHeight="1" x14ac:dyDescent="0.3">
      <c r="B125" s="5">
        <f t="array" ref="B125:C125">Days+36+DATE(Calendar9Year,Calendar9MonthOption,1)-WEEKDAY(DATE(Calendar9Year,Calendar9MonthOption,1),WeekdayOption)</f>
        <v>43009</v>
      </c>
      <c r="C125" s="5">
        <v>43010</v>
      </c>
      <c r="D125" s="25" t="s">
        <v>0</v>
      </c>
      <c r="E125" s="25"/>
      <c r="F125" s="25"/>
      <c r="G125" s="25"/>
      <c r="H125" s="25"/>
    </row>
    <row r="126" spans="1:8" ht="63.75" customHeight="1" x14ac:dyDescent="0.3">
      <c r="B126" s="6"/>
      <c r="C126" s="6"/>
      <c r="D126" s="30"/>
      <c r="E126" s="30"/>
      <c r="F126" s="30"/>
      <c r="G126" s="30"/>
      <c r="H126" s="30"/>
    </row>
    <row r="127" spans="1:8" ht="54" customHeight="1" x14ac:dyDescent="0.7">
      <c r="A127" s="1"/>
      <c r="B127" s="15">
        <f>YEAR(DATE(Calendar9Year,Calendar9MonthOption+1,1))</f>
        <v>2017</v>
      </c>
      <c r="C127" s="16" t="str">
        <f>TEXT(DATE(Calendar9Year,Calendar9MonthOption+1,1),"mmmm")</f>
        <v>October</v>
      </c>
      <c r="D127" s="17"/>
      <c r="E127" s="17"/>
      <c r="F127" s="17"/>
      <c r="G127" s="17"/>
      <c r="H127" s="17"/>
    </row>
    <row r="128" spans="1:8" ht="14.25" customHeight="1" x14ac:dyDescent="0.3">
      <c r="A128" s="2"/>
      <c r="B128" s="18" t="str">
        <f>UPPER(TEXT(B129,"dddd"))</f>
        <v>SUNDAY</v>
      </c>
      <c r="C128" s="19" t="str">
        <f t="shared" ref="C128:H128" si="44">UPPER(TEXT(C129,"dddd"))</f>
        <v>MONDAY</v>
      </c>
      <c r="D128" s="18" t="str">
        <f t="shared" si="44"/>
        <v>TUESDAY</v>
      </c>
      <c r="E128" s="19" t="str">
        <f t="shared" si="44"/>
        <v>WEDNESDAY</v>
      </c>
      <c r="F128" s="18" t="str">
        <f t="shared" si="44"/>
        <v>THURSDAY</v>
      </c>
      <c r="G128" s="19" t="str">
        <f t="shared" si="44"/>
        <v>FRIDAY</v>
      </c>
      <c r="H128" s="18" t="str">
        <f t="shared" si="44"/>
        <v>SATURDAY</v>
      </c>
    </row>
    <row r="129" spans="2:8" ht="16.5" customHeight="1" x14ac:dyDescent="0.3">
      <c r="B129" s="5">
        <f t="array" ref="B129:H129">Days+1+DATE(Calendar10Year,Calendar10MonthOption,1)-WEEKDAY(DATE(Calendar10Year,Calendar10MonthOption,1),WeekdayOption)</f>
        <v>43009</v>
      </c>
      <c r="C129" s="5">
        <v>43010</v>
      </c>
      <c r="D129" s="5">
        <v>43011</v>
      </c>
      <c r="E129" s="5">
        <v>43012</v>
      </c>
      <c r="F129" s="5">
        <v>43013</v>
      </c>
      <c r="G129" s="5">
        <v>43014</v>
      </c>
      <c r="H129" s="5">
        <v>43015</v>
      </c>
    </row>
    <row r="130" spans="2:8" ht="56.25" customHeight="1" x14ac:dyDescent="0.3">
      <c r="B130" s="6"/>
      <c r="C130" s="6"/>
      <c r="D130" s="6"/>
      <c r="E130" s="6"/>
      <c r="F130" s="6"/>
      <c r="G130" s="6"/>
      <c r="H130" s="6"/>
    </row>
    <row r="131" spans="2:8" ht="16.5" customHeight="1" x14ac:dyDescent="0.3">
      <c r="B131" s="5">
        <f t="array" ref="B131:H131">Days+8+DATE(Calendar10Year,Calendar10MonthOption,1)-WEEKDAY(DATE(Calendar10Year,Calendar10MonthOption,1),WeekdayOption)</f>
        <v>43016</v>
      </c>
      <c r="C131" s="5">
        <v>43017</v>
      </c>
      <c r="D131" s="5">
        <v>43018</v>
      </c>
      <c r="E131" s="5">
        <v>43019</v>
      </c>
      <c r="F131" s="5">
        <v>43020</v>
      </c>
      <c r="G131" s="5">
        <v>43021</v>
      </c>
      <c r="H131" s="5">
        <v>43022</v>
      </c>
    </row>
    <row r="132" spans="2:8" ht="56.25" customHeight="1" x14ac:dyDescent="0.3">
      <c r="B132" s="6"/>
      <c r="C132" s="6"/>
      <c r="D132" s="6"/>
      <c r="E132" s="6"/>
      <c r="F132" s="6"/>
      <c r="G132" s="6"/>
      <c r="H132" s="6"/>
    </row>
    <row r="133" spans="2:8" ht="16.5" customHeight="1" x14ac:dyDescent="0.3">
      <c r="B133" s="5">
        <f t="array" ref="B133:H133">Days+15+DATE(Calendar10Year,Calendar10MonthOption,1)-WEEKDAY(DATE(Calendar10Year,Calendar10MonthOption,1),WeekdayOption)</f>
        <v>43023</v>
      </c>
      <c r="C133" s="5">
        <v>43024</v>
      </c>
      <c r="D133" s="5">
        <v>43025</v>
      </c>
      <c r="E133" s="5">
        <v>43026</v>
      </c>
      <c r="F133" s="5">
        <v>43027</v>
      </c>
      <c r="G133" s="5">
        <v>43028</v>
      </c>
      <c r="H133" s="5">
        <v>43029</v>
      </c>
    </row>
    <row r="134" spans="2:8" ht="56.25" customHeight="1" x14ac:dyDescent="0.3">
      <c r="B134" s="6"/>
      <c r="C134" s="6"/>
      <c r="D134" s="6"/>
      <c r="E134" s="6"/>
      <c r="F134" s="6"/>
      <c r="G134" s="6"/>
      <c r="H134" s="6"/>
    </row>
    <row r="135" spans="2:8" ht="16.5" customHeight="1" x14ac:dyDescent="0.3">
      <c r="B135" s="5">
        <f t="array" ref="B135:H135">Days+22+DATE(Calendar10Year,Calendar10MonthOption,1)-WEEKDAY(DATE(Calendar10Year,Calendar10MonthOption,1),WeekdayOption)</f>
        <v>43030</v>
      </c>
      <c r="C135" s="5">
        <v>43031</v>
      </c>
      <c r="D135" s="5">
        <v>43032</v>
      </c>
      <c r="E135" s="5">
        <v>43033</v>
      </c>
      <c r="F135" s="5">
        <v>43034</v>
      </c>
      <c r="G135" s="5">
        <v>43035</v>
      </c>
      <c r="H135" s="5">
        <v>43036</v>
      </c>
    </row>
    <row r="136" spans="2:8" ht="56.25" customHeight="1" x14ac:dyDescent="0.3">
      <c r="B136" s="6"/>
      <c r="C136" s="6"/>
      <c r="D136" s="6"/>
      <c r="E136" s="6"/>
      <c r="F136" s="6"/>
      <c r="G136" s="6"/>
      <c r="H136" s="6"/>
    </row>
    <row r="137" spans="2:8" ht="16.5" customHeight="1" x14ac:dyDescent="0.3">
      <c r="B137" s="5">
        <f t="array" ref="B137:H137">Days+29+DATE(Calendar10Year,Calendar10MonthOption,1)-WEEKDAY(DATE(Calendar10Year,Calendar10MonthOption,1),WeekdayOption)</f>
        <v>43037</v>
      </c>
      <c r="C137" s="5">
        <v>43038</v>
      </c>
      <c r="D137" s="5">
        <v>43039</v>
      </c>
      <c r="E137" s="5">
        <v>43040</v>
      </c>
      <c r="F137" s="5">
        <v>43041</v>
      </c>
      <c r="G137" s="5">
        <v>43042</v>
      </c>
      <c r="H137" s="5">
        <v>43043</v>
      </c>
    </row>
    <row r="138" spans="2:8" ht="57" customHeight="1" x14ac:dyDescent="0.3">
      <c r="B138" s="6"/>
      <c r="C138" s="6"/>
      <c r="D138" s="6"/>
      <c r="E138" s="6"/>
      <c r="F138" s="6"/>
      <c r="G138" s="6"/>
      <c r="H138" s="6"/>
    </row>
    <row r="139" spans="2:8" ht="16.5" customHeight="1" x14ac:dyDescent="0.3">
      <c r="B139" s="5">
        <f t="array" ref="B139:C139">Days+36+DATE(Calendar10Year,Calendar10MonthOption,1)-WEEKDAY(DATE(Calendar10Year,Calendar10MonthOption,1),WeekdayOption)</f>
        <v>43044</v>
      </c>
      <c r="C139" s="5">
        <v>43045</v>
      </c>
      <c r="D139" s="25" t="s">
        <v>0</v>
      </c>
      <c r="E139" s="25"/>
      <c r="F139" s="25"/>
      <c r="G139" s="25"/>
      <c r="H139" s="25"/>
    </row>
    <row r="140" spans="2:8" ht="63.75" customHeight="1" x14ac:dyDescent="0.3">
      <c r="B140" s="6"/>
      <c r="C140" s="6"/>
      <c r="D140" s="30"/>
      <c r="E140" s="30"/>
      <c r="F140" s="30"/>
      <c r="G140" s="30"/>
      <c r="H140" s="30"/>
    </row>
    <row r="141" spans="2:8" ht="54" customHeight="1" x14ac:dyDescent="0.7">
      <c r="B141" s="15">
        <f>YEAR(DATE(Calendar10Year,Calendar10MonthOption+1,1))</f>
        <v>2017</v>
      </c>
      <c r="C141" s="16" t="str">
        <f>TEXT(DATE(Calendar10Year,Calendar10MonthOption+1,1),"mmmm")</f>
        <v>November</v>
      </c>
      <c r="D141" s="17"/>
      <c r="E141" s="17"/>
      <c r="F141" s="17"/>
      <c r="G141" s="17"/>
      <c r="H141" s="17"/>
    </row>
    <row r="142" spans="2:8" ht="14.25" customHeight="1" x14ac:dyDescent="0.3">
      <c r="B142" s="18" t="str">
        <f>UPPER(TEXT(B143,"dddd"))</f>
        <v>SUNDAY</v>
      </c>
      <c r="C142" s="19" t="str">
        <f t="shared" ref="C142:H142" si="45">UPPER(TEXT(C143,"dddd"))</f>
        <v>MONDAY</v>
      </c>
      <c r="D142" s="18" t="str">
        <f t="shared" si="45"/>
        <v>TUESDAY</v>
      </c>
      <c r="E142" s="19" t="str">
        <f t="shared" si="45"/>
        <v>WEDNESDAY</v>
      </c>
      <c r="F142" s="18" t="str">
        <f t="shared" si="45"/>
        <v>THURSDAY</v>
      </c>
      <c r="G142" s="19" t="str">
        <f t="shared" si="45"/>
        <v>FRIDAY</v>
      </c>
      <c r="H142" s="18" t="str">
        <f t="shared" si="45"/>
        <v>SATURDAY</v>
      </c>
    </row>
    <row r="143" spans="2:8" ht="16.5" customHeight="1" x14ac:dyDescent="0.3">
      <c r="B143" s="5">
        <f t="array" ref="B143:H143">Days+1+DATE(Calendar11Year,Calendar11MonthOption,1)-WEEKDAY(DATE(Calendar11Year,Calendar11MonthOption,1),WeekdayOption)</f>
        <v>43037</v>
      </c>
      <c r="C143" s="5">
        <v>43038</v>
      </c>
      <c r="D143" s="5">
        <v>43039</v>
      </c>
      <c r="E143" s="5">
        <v>43040</v>
      </c>
      <c r="F143" s="5">
        <v>43041</v>
      </c>
      <c r="G143" s="5">
        <v>43042</v>
      </c>
      <c r="H143" s="5">
        <v>43043</v>
      </c>
    </row>
    <row r="144" spans="2:8" ht="56.25" customHeight="1" x14ac:dyDescent="0.3">
      <c r="B144" s="6"/>
      <c r="C144" s="6"/>
      <c r="D144" s="6"/>
      <c r="E144" s="6"/>
      <c r="F144" s="6"/>
      <c r="G144" s="6"/>
      <c r="H144" s="6"/>
    </row>
    <row r="145" spans="2:8" ht="16.5" customHeight="1" x14ac:dyDescent="0.3">
      <c r="B145" s="5">
        <f t="array" ref="B145:H145">Days+8+DATE(Calendar11Year,Calendar11MonthOption,1)-WEEKDAY(DATE(Calendar11Year,Calendar11MonthOption,1),WeekdayOption)</f>
        <v>43044</v>
      </c>
      <c r="C145" s="5">
        <v>43045</v>
      </c>
      <c r="D145" s="5">
        <v>43046</v>
      </c>
      <c r="E145" s="5">
        <v>43047</v>
      </c>
      <c r="F145" s="5">
        <v>43048</v>
      </c>
      <c r="G145" s="5">
        <v>43049</v>
      </c>
      <c r="H145" s="5">
        <v>43050</v>
      </c>
    </row>
    <row r="146" spans="2:8" ht="56.25" customHeight="1" x14ac:dyDescent="0.3">
      <c r="B146" s="6"/>
      <c r="C146" s="6"/>
      <c r="D146" s="6"/>
      <c r="E146" s="6"/>
      <c r="F146" s="6"/>
      <c r="G146" s="6"/>
      <c r="H146" s="6"/>
    </row>
    <row r="147" spans="2:8" ht="16.5" customHeight="1" x14ac:dyDescent="0.3">
      <c r="B147" s="5">
        <f t="array" ref="B147:H147">Days+15+DATE(Calendar11Year,Calendar11MonthOption,1)-WEEKDAY(DATE(Calendar11Year,Calendar11MonthOption,1),WeekdayOption)</f>
        <v>43051</v>
      </c>
      <c r="C147" s="5">
        <v>43052</v>
      </c>
      <c r="D147" s="5">
        <v>43053</v>
      </c>
      <c r="E147" s="5">
        <v>43054</v>
      </c>
      <c r="F147" s="5">
        <v>43055</v>
      </c>
      <c r="G147" s="5">
        <v>43056</v>
      </c>
      <c r="H147" s="5">
        <v>43057</v>
      </c>
    </row>
    <row r="148" spans="2:8" ht="56.25" customHeight="1" x14ac:dyDescent="0.3">
      <c r="B148" s="6"/>
      <c r="C148" s="6"/>
      <c r="D148" s="6"/>
      <c r="E148" s="6"/>
      <c r="F148" s="6"/>
      <c r="G148" s="6"/>
      <c r="H148" s="6"/>
    </row>
    <row r="149" spans="2:8" ht="16.5" customHeight="1" x14ac:dyDescent="0.3">
      <c r="B149" s="5">
        <f t="array" ref="B149:H149">Days+22+DATE(Calendar11Year,Calendar11MonthOption,1)-WEEKDAY(DATE(Calendar11Year,Calendar11MonthOption,1),WeekdayOption)</f>
        <v>43058</v>
      </c>
      <c r="C149" s="5">
        <v>43059</v>
      </c>
      <c r="D149" s="5">
        <v>43060</v>
      </c>
      <c r="E149" s="5">
        <v>43061</v>
      </c>
      <c r="F149" s="5">
        <v>43062</v>
      </c>
      <c r="G149" s="5">
        <v>43063</v>
      </c>
      <c r="H149" s="5">
        <v>43064</v>
      </c>
    </row>
    <row r="150" spans="2:8" ht="56.25" customHeight="1" x14ac:dyDescent="0.3">
      <c r="B150" s="6"/>
      <c r="C150" s="6"/>
      <c r="D150" s="6"/>
      <c r="E150" s="6"/>
      <c r="F150" s="6"/>
      <c r="G150" s="6"/>
      <c r="H150" s="6"/>
    </row>
    <row r="151" spans="2:8" ht="16.5" customHeight="1" x14ac:dyDescent="0.3">
      <c r="B151" s="5">
        <f t="array" ref="B151:H151">Days+29+DATE(Calendar11Year,Calendar11MonthOption,1)-WEEKDAY(DATE(Calendar11Year,Calendar11MonthOption,1),WeekdayOption)</f>
        <v>43065</v>
      </c>
      <c r="C151" s="5">
        <v>43066</v>
      </c>
      <c r="D151" s="5">
        <v>43067</v>
      </c>
      <c r="E151" s="5">
        <v>43068</v>
      </c>
      <c r="F151" s="5">
        <v>43069</v>
      </c>
      <c r="G151" s="5">
        <v>43070</v>
      </c>
      <c r="H151" s="5">
        <v>43071</v>
      </c>
    </row>
    <row r="152" spans="2:8" ht="57" customHeight="1" x14ac:dyDescent="0.3">
      <c r="B152" s="6"/>
      <c r="C152" s="6"/>
      <c r="D152" s="6"/>
      <c r="E152" s="6"/>
      <c r="F152" s="6"/>
      <c r="G152" s="6"/>
      <c r="H152" s="6"/>
    </row>
    <row r="153" spans="2:8" ht="16.5" customHeight="1" x14ac:dyDescent="0.3">
      <c r="B153" s="5">
        <f t="array" ref="B153:C153">Days+36+DATE(Calendar11Year,Calendar11MonthOption,1)-WEEKDAY(DATE(Calendar11Year,Calendar11MonthOption,1),WeekdayOption)</f>
        <v>43072</v>
      </c>
      <c r="C153" s="5">
        <v>43073</v>
      </c>
      <c r="D153" s="25" t="s">
        <v>0</v>
      </c>
      <c r="E153" s="25"/>
      <c r="F153" s="25"/>
      <c r="G153" s="25"/>
      <c r="H153" s="25"/>
    </row>
    <row r="154" spans="2:8" ht="63.75" customHeight="1" x14ac:dyDescent="0.3">
      <c r="B154" s="6"/>
      <c r="C154" s="6"/>
      <c r="D154" s="30"/>
      <c r="E154" s="30"/>
      <c r="F154" s="30"/>
      <c r="G154" s="30"/>
      <c r="H154" s="30"/>
    </row>
    <row r="155" spans="2:8" ht="54" customHeight="1" x14ac:dyDescent="0.7">
      <c r="B155" s="15">
        <f>YEAR(DATE(Calendar11Year,Calendar11MonthOption+1,1))</f>
        <v>2017</v>
      </c>
      <c r="C155" s="16" t="str">
        <f>TEXT(DATE(Calendar11Year,Calendar11MonthOption+1,1),"mmmm")</f>
        <v>December</v>
      </c>
      <c r="D155" s="17"/>
      <c r="E155" s="17"/>
      <c r="F155" s="17"/>
      <c r="G155" s="17"/>
      <c r="H155" s="17"/>
    </row>
    <row r="156" spans="2:8" ht="14.25" customHeight="1" x14ac:dyDescent="0.3">
      <c r="B156" s="18" t="str">
        <f>UPPER(TEXT(B157,"dddd"))</f>
        <v>SUNDAY</v>
      </c>
      <c r="C156" s="19" t="str">
        <f t="shared" ref="C156:H156" si="46">UPPER(TEXT(C157,"dddd"))</f>
        <v>MONDAY</v>
      </c>
      <c r="D156" s="18" t="str">
        <f t="shared" si="46"/>
        <v>TUESDAY</v>
      </c>
      <c r="E156" s="19" t="str">
        <f t="shared" si="46"/>
        <v>WEDNESDAY</v>
      </c>
      <c r="F156" s="18" t="str">
        <f t="shared" si="46"/>
        <v>THURSDAY</v>
      </c>
      <c r="G156" s="19" t="str">
        <f t="shared" si="46"/>
        <v>FRIDAY</v>
      </c>
      <c r="H156" s="18" t="str">
        <f t="shared" si="46"/>
        <v>SATURDAY</v>
      </c>
    </row>
    <row r="157" spans="2:8" ht="16.5" customHeight="1" x14ac:dyDescent="0.3">
      <c r="B157" s="5">
        <f t="array" ref="B157:H157">Days+1+DATE(Calendar12Year,Calendar12MonthOption,1)-WEEKDAY(DATE(Calendar12Year,Calendar12MonthOption,1),WeekdayOption)</f>
        <v>43065</v>
      </c>
      <c r="C157" s="5">
        <v>43066</v>
      </c>
      <c r="D157" s="5">
        <v>43067</v>
      </c>
      <c r="E157" s="5">
        <v>43068</v>
      </c>
      <c r="F157" s="5">
        <v>43069</v>
      </c>
      <c r="G157" s="5">
        <v>43070</v>
      </c>
      <c r="H157" s="5">
        <v>43071</v>
      </c>
    </row>
    <row r="158" spans="2:8" ht="56.25" customHeight="1" x14ac:dyDescent="0.3">
      <c r="B158" s="6"/>
      <c r="C158" s="6"/>
      <c r="D158" s="6"/>
      <c r="E158" s="6"/>
      <c r="F158" s="6"/>
      <c r="G158" s="6"/>
      <c r="H158" s="6"/>
    </row>
    <row r="159" spans="2:8" ht="16.5" customHeight="1" x14ac:dyDescent="0.3">
      <c r="B159" s="5">
        <f t="array" ref="B159:H159">Days+8+DATE(Calendar12Year,Calendar12MonthOption,1)-WEEKDAY(DATE(Calendar12Year,Calendar12MonthOption,1),WeekdayOption)</f>
        <v>43072</v>
      </c>
      <c r="C159" s="5">
        <v>43073</v>
      </c>
      <c r="D159" s="5">
        <v>43074</v>
      </c>
      <c r="E159" s="5">
        <v>43075</v>
      </c>
      <c r="F159" s="5">
        <v>43076</v>
      </c>
      <c r="G159" s="5">
        <v>43077</v>
      </c>
      <c r="H159" s="5">
        <v>43078</v>
      </c>
    </row>
    <row r="160" spans="2:8" ht="56.25" customHeight="1" x14ac:dyDescent="0.3">
      <c r="B160" s="6"/>
      <c r="C160" s="6"/>
      <c r="D160" s="6"/>
      <c r="E160" s="6"/>
      <c r="F160" s="6"/>
      <c r="G160" s="6"/>
      <c r="H160" s="6"/>
    </row>
    <row r="161" spans="2:8" ht="16.5" customHeight="1" x14ac:dyDescent="0.3">
      <c r="B161" s="5">
        <f t="array" ref="B161:H161">Days+15+DATE(Calendar12Year,Calendar12MonthOption,1)-WEEKDAY(DATE(Calendar12Year,Calendar12MonthOption,1),WeekdayOption)</f>
        <v>43079</v>
      </c>
      <c r="C161" s="5">
        <v>43080</v>
      </c>
      <c r="D161" s="5">
        <v>43081</v>
      </c>
      <c r="E161" s="5">
        <v>43082</v>
      </c>
      <c r="F161" s="5">
        <v>43083</v>
      </c>
      <c r="G161" s="5">
        <v>43084</v>
      </c>
      <c r="H161" s="5">
        <v>43085</v>
      </c>
    </row>
    <row r="162" spans="2:8" ht="56.25" customHeight="1" x14ac:dyDescent="0.3">
      <c r="B162" s="6"/>
      <c r="C162" s="6"/>
      <c r="D162" s="6"/>
      <c r="E162" s="6"/>
      <c r="F162" s="6"/>
      <c r="G162" s="6"/>
      <c r="H162" s="6"/>
    </row>
    <row r="163" spans="2:8" ht="16.5" customHeight="1" x14ac:dyDescent="0.3">
      <c r="B163" s="5">
        <f t="array" ref="B163:H163">Days+22+DATE(Calendar12Year,Calendar12MonthOption,1)-WEEKDAY(DATE(Calendar12Year,Calendar12MonthOption,1),WeekdayOption)</f>
        <v>43086</v>
      </c>
      <c r="C163" s="5">
        <v>43087</v>
      </c>
      <c r="D163" s="5">
        <v>43088</v>
      </c>
      <c r="E163" s="5">
        <v>43089</v>
      </c>
      <c r="F163" s="5">
        <v>43090</v>
      </c>
      <c r="G163" s="5">
        <v>43091</v>
      </c>
      <c r="H163" s="5">
        <v>43092</v>
      </c>
    </row>
    <row r="164" spans="2:8" ht="56.25" customHeight="1" x14ac:dyDescent="0.3">
      <c r="B164" s="6"/>
      <c r="C164" s="6"/>
      <c r="D164" s="6"/>
      <c r="E164" s="6"/>
      <c r="F164" s="6"/>
      <c r="G164" s="6"/>
      <c r="H164" s="6"/>
    </row>
    <row r="165" spans="2:8" ht="16.5" customHeight="1" x14ac:dyDescent="0.3">
      <c r="B165" s="5">
        <f t="array" ref="B165:H165">Days+29+DATE(Calendar12Year,Calendar12MonthOption,1)-WEEKDAY(DATE(Calendar12Year,Calendar12MonthOption,1),WeekdayOption)</f>
        <v>43093</v>
      </c>
      <c r="C165" s="5">
        <v>43094</v>
      </c>
      <c r="D165" s="5">
        <v>43095</v>
      </c>
      <c r="E165" s="5">
        <v>43096</v>
      </c>
      <c r="F165" s="5">
        <v>43097</v>
      </c>
      <c r="G165" s="5">
        <v>43098</v>
      </c>
      <c r="H165" s="5">
        <v>43099</v>
      </c>
    </row>
    <row r="166" spans="2:8" ht="57" customHeight="1" x14ac:dyDescent="0.3">
      <c r="B166" s="6"/>
      <c r="C166" s="6"/>
      <c r="D166" s="6"/>
      <c r="E166" s="6"/>
      <c r="F166" s="6"/>
      <c r="G166" s="6"/>
      <c r="H166" s="6"/>
    </row>
    <row r="167" spans="2:8" ht="16.5" customHeight="1" x14ac:dyDescent="0.3">
      <c r="B167" s="5">
        <f t="array" ref="B167:C167">Days+36+DATE(Calendar12Year,Calendar12MonthOption,1)-WEEKDAY(DATE(Calendar12Year,Calendar12MonthOption,1),WeekdayOption)</f>
        <v>43100</v>
      </c>
      <c r="C167" s="5">
        <v>43101</v>
      </c>
      <c r="D167" s="25" t="s">
        <v>0</v>
      </c>
      <c r="E167" s="25"/>
      <c r="F167" s="25"/>
      <c r="G167" s="25"/>
      <c r="H167" s="25"/>
    </row>
    <row r="168" spans="2:8" ht="63.75" customHeight="1" x14ac:dyDescent="0.3">
      <c r="B168" s="6"/>
      <c r="C168" s="6"/>
      <c r="D168" s="30"/>
      <c r="E168" s="30"/>
      <c r="F168" s="30"/>
      <c r="G168" s="30"/>
      <c r="H168" s="30"/>
    </row>
    <row r="169" spans="2:8" x14ac:dyDescent="0.3">
      <c r="B169" s="12"/>
      <c r="C169" s="12"/>
      <c r="D169" s="12"/>
      <c r="E169" s="12"/>
      <c r="F169" s="12"/>
      <c r="G169" s="12"/>
      <c r="H169" s="12"/>
    </row>
    <row r="170" spans="2:8" x14ac:dyDescent="0.3">
      <c r="B170" s="12"/>
      <c r="C170" s="12"/>
      <c r="D170" s="12"/>
      <c r="E170" s="12"/>
      <c r="F170" s="12"/>
      <c r="G170" s="12"/>
      <c r="H170" s="12"/>
    </row>
    <row r="171" spans="2:8" x14ac:dyDescent="0.3">
      <c r="B171" s="12"/>
      <c r="C171" s="12"/>
      <c r="D171" s="12"/>
      <c r="E171" s="12"/>
      <c r="F171" s="12"/>
      <c r="G171" s="12"/>
      <c r="H171" s="12"/>
    </row>
    <row r="172" spans="2:8" x14ac:dyDescent="0.3">
      <c r="B172" s="12"/>
      <c r="C172" s="12"/>
      <c r="D172" s="12"/>
      <c r="E172" s="12"/>
      <c r="F172" s="12"/>
      <c r="G172" s="12"/>
      <c r="H172" s="12"/>
    </row>
    <row r="173" spans="2:8" x14ac:dyDescent="0.3">
      <c r="B173" s="12"/>
      <c r="C173" s="12"/>
      <c r="D173" s="12"/>
      <c r="E173" s="12"/>
      <c r="F173" s="12"/>
      <c r="G173" s="12"/>
      <c r="H173" s="12"/>
    </row>
    <row r="174" spans="2:8" x14ac:dyDescent="0.3">
      <c r="B174" s="12"/>
      <c r="C174" s="12"/>
      <c r="D174" s="12"/>
      <c r="E174" s="12"/>
      <c r="F174" s="12"/>
      <c r="G174" s="12"/>
      <c r="H174" s="12"/>
    </row>
    <row r="175" spans="2:8" x14ac:dyDescent="0.3">
      <c r="B175" s="12"/>
      <c r="C175" s="12"/>
      <c r="D175" s="12"/>
      <c r="E175" s="12"/>
      <c r="F175" s="12"/>
      <c r="G175" s="12"/>
      <c r="H175" s="12"/>
    </row>
    <row r="176" spans="2:8" x14ac:dyDescent="0.3">
      <c r="B176" s="12"/>
      <c r="C176" s="12"/>
      <c r="D176" s="12"/>
      <c r="E176" s="12"/>
      <c r="F176" s="12"/>
      <c r="G176" s="12"/>
      <c r="H176" s="12"/>
    </row>
    <row r="177" spans="2:8" x14ac:dyDescent="0.3">
      <c r="B177" s="12"/>
      <c r="C177" s="12"/>
      <c r="D177" s="12"/>
      <c r="E177" s="12"/>
      <c r="F177" s="12"/>
      <c r="G177" s="12"/>
      <c r="H177" s="12"/>
    </row>
    <row r="178" spans="2:8" x14ac:dyDescent="0.3">
      <c r="B178" s="12"/>
      <c r="C178" s="12"/>
      <c r="D178" s="12"/>
      <c r="E178" s="12"/>
      <c r="F178" s="12"/>
      <c r="G178" s="12"/>
      <c r="H178" s="12"/>
    </row>
    <row r="179" spans="2:8" x14ac:dyDescent="0.3">
      <c r="B179" s="12"/>
      <c r="C179" s="12"/>
      <c r="D179" s="12"/>
      <c r="E179" s="12"/>
      <c r="F179" s="12"/>
      <c r="G179" s="12"/>
      <c r="H179" s="12"/>
    </row>
    <row r="180" spans="2:8" x14ac:dyDescent="0.3">
      <c r="B180" s="12"/>
      <c r="C180" s="12"/>
      <c r="D180" s="12"/>
      <c r="E180" s="12"/>
      <c r="F180" s="12"/>
      <c r="G180" s="12"/>
      <c r="H180" s="12"/>
    </row>
    <row r="181" spans="2:8" x14ac:dyDescent="0.3">
      <c r="B181" s="12"/>
      <c r="C181" s="12"/>
      <c r="D181" s="12"/>
      <c r="E181" s="12"/>
      <c r="F181" s="12"/>
      <c r="G181" s="12"/>
      <c r="H181" s="12"/>
    </row>
    <row r="182" spans="2:8" x14ac:dyDescent="0.3">
      <c r="B182" s="12"/>
      <c r="C182" s="12"/>
      <c r="D182" s="12"/>
      <c r="E182" s="12"/>
      <c r="F182" s="12"/>
      <c r="G182" s="12"/>
      <c r="H182" s="12"/>
    </row>
    <row r="183" spans="2:8" x14ac:dyDescent="0.3">
      <c r="B183" s="12"/>
      <c r="C183" s="12"/>
      <c r="D183" s="12"/>
      <c r="E183" s="12"/>
      <c r="F183" s="12"/>
      <c r="G183" s="12"/>
      <c r="H183" s="12"/>
    </row>
    <row r="184" spans="2:8" x14ac:dyDescent="0.3">
      <c r="B184" s="12"/>
      <c r="C184" s="12"/>
      <c r="D184" s="12"/>
      <c r="E184" s="12"/>
      <c r="F184" s="12"/>
      <c r="G184" s="12"/>
      <c r="H184" s="12"/>
    </row>
    <row r="185" spans="2:8" x14ac:dyDescent="0.3">
      <c r="B185" s="12"/>
      <c r="C185" s="12"/>
      <c r="D185" s="12"/>
      <c r="E185" s="12"/>
      <c r="F185" s="12"/>
      <c r="G185" s="12"/>
      <c r="H185" s="12"/>
    </row>
    <row r="186" spans="2:8" x14ac:dyDescent="0.3">
      <c r="B186" s="12"/>
      <c r="C186" s="12"/>
      <c r="D186" s="12"/>
      <c r="E186" s="12"/>
      <c r="F186" s="12"/>
      <c r="G186" s="12"/>
      <c r="H186" s="12"/>
    </row>
    <row r="187" spans="2:8" x14ac:dyDescent="0.3">
      <c r="B187" s="12"/>
      <c r="C187" s="12"/>
      <c r="D187" s="12"/>
      <c r="E187" s="12"/>
      <c r="F187" s="12"/>
      <c r="G187" s="12"/>
      <c r="H187" s="12"/>
    </row>
    <row r="188" spans="2:8" x14ac:dyDescent="0.3">
      <c r="B188" s="12"/>
      <c r="C188" s="12"/>
      <c r="D188" s="12"/>
      <c r="E188" s="12"/>
      <c r="F188" s="12"/>
      <c r="G188" s="12"/>
      <c r="H188" s="12"/>
    </row>
    <row r="189" spans="2:8" x14ac:dyDescent="0.3">
      <c r="B189" s="12"/>
      <c r="C189" s="12"/>
      <c r="D189" s="12"/>
      <c r="E189" s="12"/>
      <c r="F189" s="12"/>
      <c r="G189" s="12"/>
      <c r="H189" s="12"/>
    </row>
    <row r="190" spans="2:8" x14ac:dyDescent="0.3">
      <c r="B190" s="12"/>
      <c r="C190" s="12"/>
      <c r="D190" s="12"/>
      <c r="E190" s="12"/>
      <c r="F190" s="12"/>
      <c r="G190" s="12"/>
      <c r="H190" s="12"/>
    </row>
    <row r="191" spans="2:8" x14ac:dyDescent="0.3">
      <c r="B191" s="12"/>
      <c r="C191" s="12"/>
      <c r="D191" s="12"/>
      <c r="E191" s="12"/>
      <c r="F191" s="12"/>
      <c r="G191" s="12"/>
      <c r="H191" s="12"/>
    </row>
    <row r="192" spans="2:8" x14ac:dyDescent="0.3">
      <c r="B192" s="12"/>
      <c r="C192" s="12"/>
      <c r="D192" s="12"/>
      <c r="E192" s="12"/>
      <c r="F192" s="12"/>
      <c r="G192" s="12"/>
      <c r="H192" s="12"/>
    </row>
    <row r="193" spans="2:8" x14ac:dyDescent="0.3">
      <c r="B193" s="12"/>
      <c r="C193" s="12"/>
      <c r="D193" s="12"/>
      <c r="E193" s="12"/>
      <c r="F193" s="12"/>
      <c r="G193" s="12"/>
      <c r="H193" s="12"/>
    </row>
    <row r="194" spans="2:8" x14ac:dyDescent="0.3">
      <c r="B194" s="12"/>
      <c r="C194" s="12"/>
      <c r="D194" s="12"/>
      <c r="E194" s="12"/>
      <c r="F194" s="12"/>
      <c r="G194" s="12"/>
      <c r="H194" s="12"/>
    </row>
    <row r="195" spans="2:8" x14ac:dyDescent="0.3">
      <c r="B195" s="12"/>
      <c r="C195" s="12"/>
      <c r="D195" s="12"/>
      <c r="E195" s="12"/>
      <c r="F195" s="12"/>
      <c r="G195" s="12"/>
      <c r="H195" s="12"/>
    </row>
    <row r="196" spans="2:8" x14ac:dyDescent="0.3">
      <c r="B196" s="12"/>
      <c r="C196" s="12"/>
      <c r="D196" s="12"/>
      <c r="E196" s="12"/>
      <c r="F196" s="12"/>
      <c r="G196" s="12"/>
      <c r="H196" s="12"/>
    </row>
    <row r="197" spans="2:8" x14ac:dyDescent="0.3">
      <c r="B197" s="12"/>
      <c r="C197" s="12"/>
      <c r="D197" s="12"/>
      <c r="E197" s="12"/>
      <c r="F197" s="12"/>
      <c r="G197" s="12"/>
      <c r="H197" s="12"/>
    </row>
    <row r="198" spans="2:8" x14ac:dyDescent="0.3">
      <c r="B198" s="12"/>
      <c r="C198" s="12"/>
      <c r="D198" s="12"/>
      <c r="E198" s="12"/>
      <c r="F198" s="12"/>
      <c r="G198" s="12"/>
      <c r="H198" s="12"/>
    </row>
    <row r="199" spans="2:8" x14ac:dyDescent="0.3">
      <c r="B199" s="12"/>
      <c r="C199" s="12"/>
      <c r="D199" s="12"/>
      <c r="E199" s="12"/>
      <c r="F199" s="12"/>
      <c r="G199" s="12"/>
      <c r="H199" s="12"/>
    </row>
    <row r="200" spans="2:8" x14ac:dyDescent="0.3">
      <c r="B200" s="12"/>
      <c r="C200" s="12"/>
      <c r="D200" s="12"/>
      <c r="E200" s="12"/>
      <c r="F200" s="12"/>
      <c r="G200" s="12"/>
      <c r="H200" s="12"/>
    </row>
    <row r="201" spans="2:8" x14ac:dyDescent="0.3">
      <c r="B201" s="12"/>
      <c r="C201" s="12"/>
      <c r="D201" s="12"/>
      <c r="E201" s="12"/>
      <c r="F201" s="12"/>
      <c r="G201" s="12"/>
      <c r="H201" s="12"/>
    </row>
    <row r="202" spans="2:8" x14ac:dyDescent="0.3">
      <c r="B202" s="12"/>
      <c r="C202" s="12"/>
      <c r="D202" s="12"/>
      <c r="E202" s="12"/>
      <c r="F202" s="12"/>
      <c r="G202" s="12"/>
      <c r="H202" s="12"/>
    </row>
    <row r="203" spans="2:8" x14ac:dyDescent="0.3">
      <c r="B203" s="12"/>
      <c r="C203" s="12"/>
      <c r="D203" s="12"/>
      <c r="E203" s="12"/>
      <c r="F203" s="12"/>
      <c r="G203" s="12"/>
      <c r="H203" s="12"/>
    </row>
    <row r="204" spans="2:8" x14ac:dyDescent="0.3">
      <c r="B204" s="12"/>
      <c r="C204" s="12"/>
      <c r="D204" s="12"/>
      <c r="E204" s="12"/>
      <c r="F204" s="12"/>
      <c r="G204" s="12"/>
      <c r="H204" s="12"/>
    </row>
    <row r="205" spans="2:8" x14ac:dyDescent="0.3">
      <c r="B205" s="12"/>
      <c r="C205" s="12"/>
      <c r="D205" s="12"/>
      <c r="E205" s="12"/>
      <c r="F205" s="12"/>
      <c r="G205" s="12"/>
      <c r="H205" s="12"/>
    </row>
    <row r="206" spans="2:8" x14ac:dyDescent="0.3">
      <c r="B206" s="12"/>
      <c r="C206" s="12"/>
      <c r="D206" s="12"/>
      <c r="E206" s="12"/>
      <c r="F206" s="12"/>
      <c r="G206" s="12"/>
      <c r="H206" s="12"/>
    </row>
    <row r="207" spans="2:8" x14ac:dyDescent="0.3">
      <c r="B207" s="12"/>
      <c r="C207" s="12"/>
      <c r="D207" s="12"/>
      <c r="E207" s="12"/>
      <c r="F207" s="12"/>
      <c r="G207" s="12"/>
      <c r="H207" s="12"/>
    </row>
    <row r="208" spans="2:8" x14ac:dyDescent="0.3">
      <c r="B208" s="12"/>
      <c r="C208" s="12"/>
      <c r="D208" s="12"/>
      <c r="E208" s="12"/>
      <c r="F208" s="12"/>
      <c r="G208" s="12"/>
      <c r="H208" s="12"/>
    </row>
    <row r="209" spans="2:8" x14ac:dyDescent="0.3">
      <c r="B209" s="12"/>
      <c r="C209" s="12"/>
      <c r="D209" s="12"/>
      <c r="E209" s="12"/>
      <c r="F209" s="12"/>
      <c r="G209" s="12"/>
      <c r="H209" s="12"/>
    </row>
    <row r="210" spans="2:8" x14ac:dyDescent="0.3">
      <c r="B210" s="12"/>
      <c r="C210" s="12"/>
      <c r="D210" s="12"/>
      <c r="E210" s="12"/>
      <c r="F210" s="12"/>
      <c r="G210" s="12"/>
      <c r="H210" s="12"/>
    </row>
    <row r="211" spans="2:8" x14ac:dyDescent="0.3">
      <c r="B211" s="12"/>
      <c r="C211" s="12"/>
      <c r="D211" s="12"/>
      <c r="E211" s="12"/>
      <c r="F211" s="12"/>
      <c r="G211" s="12"/>
      <c r="H211" s="12"/>
    </row>
    <row r="212" spans="2:8" x14ac:dyDescent="0.3">
      <c r="B212" s="12"/>
      <c r="C212" s="12"/>
      <c r="D212" s="12"/>
      <c r="E212" s="12"/>
      <c r="F212" s="12"/>
      <c r="G212" s="12"/>
      <c r="H212" s="12"/>
    </row>
    <row r="213" spans="2:8" x14ac:dyDescent="0.3">
      <c r="B213" s="12"/>
      <c r="C213" s="12"/>
      <c r="D213" s="12"/>
      <c r="E213" s="12"/>
      <c r="F213" s="12"/>
      <c r="G213" s="12"/>
      <c r="H213" s="12"/>
    </row>
    <row r="214" spans="2:8" x14ac:dyDescent="0.3">
      <c r="B214" s="12"/>
      <c r="C214" s="12"/>
      <c r="D214" s="12"/>
      <c r="E214" s="12"/>
      <c r="F214" s="12"/>
      <c r="G214" s="12"/>
      <c r="H214" s="12"/>
    </row>
    <row r="215" spans="2:8" x14ac:dyDescent="0.3">
      <c r="B215" s="12"/>
      <c r="C215" s="12"/>
      <c r="D215" s="12"/>
      <c r="E215" s="12"/>
      <c r="F215" s="12"/>
      <c r="G215" s="12"/>
      <c r="H215" s="12"/>
    </row>
    <row r="216" spans="2:8" x14ac:dyDescent="0.3">
      <c r="B216" s="12"/>
      <c r="C216" s="12"/>
      <c r="D216" s="12"/>
      <c r="E216" s="12"/>
      <c r="F216" s="12"/>
      <c r="G216" s="12"/>
      <c r="H216" s="12"/>
    </row>
    <row r="217" spans="2:8" x14ac:dyDescent="0.3">
      <c r="B217" s="12"/>
      <c r="C217" s="12"/>
      <c r="D217" s="12"/>
      <c r="E217" s="12"/>
      <c r="F217" s="12"/>
      <c r="G217" s="12"/>
      <c r="H217" s="12"/>
    </row>
    <row r="218" spans="2:8" x14ac:dyDescent="0.3">
      <c r="B218" s="12"/>
      <c r="C218" s="12"/>
      <c r="D218" s="12"/>
      <c r="E218" s="12"/>
      <c r="F218" s="12"/>
      <c r="G218" s="12"/>
      <c r="H218" s="12"/>
    </row>
    <row r="219" spans="2:8" x14ac:dyDescent="0.3">
      <c r="B219" s="12"/>
      <c r="C219" s="12"/>
      <c r="D219" s="12"/>
      <c r="E219" s="12"/>
      <c r="F219" s="12"/>
      <c r="G219" s="12"/>
      <c r="H219" s="12"/>
    </row>
    <row r="220" spans="2:8" x14ac:dyDescent="0.3">
      <c r="B220" s="12"/>
      <c r="C220" s="12"/>
      <c r="D220" s="12"/>
      <c r="E220" s="12"/>
      <c r="F220" s="12"/>
      <c r="G220" s="12"/>
      <c r="H220" s="12"/>
    </row>
    <row r="221" spans="2:8" x14ac:dyDescent="0.3">
      <c r="B221" s="12"/>
      <c r="C221" s="12"/>
      <c r="D221" s="12"/>
      <c r="E221" s="12"/>
      <c r="F221" s="12"/>
      <c r="G221" s="12"/>
      <c r="H221" s="12"/>
    </row>
    <row r="222" spans="2:8" x14ac:dyDescent="0.3">
      <c r="B222" s="12"/>
      <c r="C222" s="12"/>
      <c r="D222" s="12"/>
      <c r="E222" s="12"/>
      <c r="F222" s="12"/>
      <c r="G222" s="12"/>
      <c r="H222" s="12"/>
    </row>
    <row r="223" spans="2:8" x14ac:dyDescent="0.3">
      <c r="B223" s="12"/>
      <c r="C223" s="12"/>
      <c r="D223" s="12"/>
      <c r="E223" s="12"/>
      <c r="F223" s="12"/>
      <c r="G223" s="12"/>
      <c r="H223" s="12"/>
    </row>
    <row r="224" spans="2:8" x14ac:dyDescent="0.3">
      <c r="B224" s="12"/>
      <c r="C224" s="12"/>
      <c r="D224" s="12"/>
      <c r="E224" s="12"/>
      <c r="F224" s="12"/>
      <c r="G224" s="12"/>
      <c r="H224" s="12"/>
    </row>
    <row r="225" spans="2:8" x14ac:dyDescent="0.3">
      <c r="B225" s="12"/>
      <c r="C225" s="12"/>
      <c r="D225" s="12"/>
      <c r="E225" s="12"/>
      <c r="F225" s="12"/>
      <c r="G225" s="12"/>
      <c r="H225" s="12"/>
    </row>
    <row r="226" spans="2:8" x14ac:dyDescent="0.3">
      <c r="B226" s="12"/>
      <c r="C226" s="12"/>
      <c r="D226" s="12"/>
      <c r="E226" s="12"/>
      <c r="F226" s="12"/>
      <c r="G226" s="12"/>
      <c r="H226" s="12"/>
    </row>
    <row r="227" spans="2:8" x14ac:dyDescent="0.3">
      <c r="B227" s="12"/>
      <c r="C227" s="12"/>
      <c r="D227" s="12"/>
      <c r="E227" s="12"/>
      <c r="F227" s="12"/>
      <c r="G227" s="12"/>
      <c r="H227" s="12"/>
    </row>
    <row r="228" spans="2:8" x14ac:dyDescent="0.3">
      <c r="B228" s="12"/>
      <c r="C228" s="12"/>
      <c r="D228" s="12"/>
      <c r="E228" s="12"/>
      <c r="F228" s="12"/>
      <c r="G228" s="12"/>
      <c r="H228" s="12"/>
    </row>
    <row r="229" spans="2:8" x14ac:dyDescent="0.3">
      <c r="B229" s="12"/>
      <c r="C229" s="12"/>
      <c r="D229" s="12"/>
      <c r="E229" s="12"/>
      <c r="F229" s="12"/>
      <c r="G229" s="12"/>
      <c r="H229" s="12"/>
    </row>
    <row r="230" spans="2:8" x14ac:dyDescent="0.3">
      <c r="B230" s="12"/>
      <c r="C230" s="12"/>
      <c r="D230" s="12"/>
      <c r="E230" s="12"/>
      <c r="F230" s="12"/>
      <c r="G230" s="12"/>
      <c r="H230" s="12"/>
    </row>
    <row r="231" spans="2:8" x14ac:dyDescent="0.3">
      <c r="B231" s="12"/>
      <c r="C231" s="12"/>
      <c r="D231" s="12"/>
      <c r="E231" s="12"/>
      <c r="F231" s="12"/>
      <c r="G231" s="12"/>
      <c r="H231" s="12"/>
    </row>
    <row r="232" spans="2:8" x14ac:dyDescent="0.3">
      <c r="B232" s="12"/>
      <c r="C232" s="12"/>
      <c r="D232" s="12"/>
      <c r="E232" s="12"/>
      <c r="F232" s="12"/>
      <c r="G232" s="12"/>
      <c r="H232" s="12"/>
    </row>
    <row r="233" spans="2:8" x14ac:dyDescent="0.3">
      <c r="B233" s="12"/>
      <c r="C233" s="12"/>
      <c r="D233" s="12"/>
      <c r="E233" s="12"/>
      <c r="F233" s="12"/>
      <c r="G233" s="12"/>
      <c r="H233" s="12"/>
    </row>
    <row r="234" spans="2:8" x14ac:dyDescent="0.3">
      <c r="B234" s="12"/>
      <c r="C234" s="12"/>
      <c r="D234" s="12"/>
      <c r="E234" s="12"/>
      <c r="F234" s="12"/>
      <c r="G234" s="12"/>
      <c r="H234" s="12"/>
    </row>
    <row r="235" spans="2:8" x14ac:dyDescent="0.3">
      <c r="B235" s="12"/>
      <c r="C235" s="12"/>
      <c r="D235" s="12"/>
      <c r="E235" s="12"/>
      <c r="F235" s="12"/>
      <c r="G235" s="12"/>
      <c r="H235" s="12"/>
    </row>
    <row r="236" spans="2:8" x14ac:dyDescent="0.3">
      <c r="B236" s="12"/>
      <c r="C236" s="12"/>
      <c r="D236" s="12"/>
      <c r="E236" s="12"/>
      <c r="F236" s="12"/>
      <c r="G236" s="12"/>
      <c r="H236" s="12"/>
    </row>
    <row r="237" spans="2:8" x14ac:dyDescent="0.3">
      <c r="B237" s="12"/>
      <c r="C237" s="12"/>
      <c r="D237" s="12"/>
      <c r="E237" s="12"/>
      <c r="F237" s="12"/>
      <c r="G237" s="12"/>
      <c r="H237" s="12"/>
    </row>
    <row r="238" spans="2:8" x14ac:dyDescent="0.3">
      <c r="B238" s="12"/>
      <c r="C238" s="12"/>
      <c r="D238" s="12"/>
      <c r="E238" s="12"/>
      <c r="F238" s="12"/>
      <c r="G238" s="12"/>
      <c r="H238" s="12"/>
    </row>
    <row r="239" spans="2:8" x14ac:dyDescent="0.3">
      <c r="B239" s="12"/>
      <c r="C239" s="12"/>
      <c r="D239" s="12"/>
      <c r="E239" s="12"/>
      <c r="F239" s="12"/>
      <c r="G239" s="12"/>
      <c r="H239" s="12"/>
    </row>
    <row r="240" spans="2:8" x14ac:dyDescent="0.3">
      <c r="B240" s="12"/>
      <c r="C240" s="12"/>
      <c r="D240" s="12"/>
      <c r="E240" s="12"/>
      <c r="F240" s="12"/>
      <c r="G240" s="12"/>
      <c r="H240" s="12"/>
    </row>
    <row r="241" spans="2:8" x14ac:dyDescent="0.3">
      <c r="B241" s="12"/>
      <c r="C241" s="12"/>
      <c r="D241" s="12"/>
      <c r="E241" s="12"/>
      <c r="F241" s="12"/>
      <c r="G241" s="12"/>
      <c r="H241" s="12"/>
    </row>
    <row r="242" spans="2:8" x14ac:dyDescent="0.3">
      <c r="B242" s="12"/>
      <c r="C242" s="12"/>
      <c r="D242" s="12"/>
      <c r="E242" s="12"/>
      <c r="F242" s="12"/>
      <c r="G242" s="12"/>
      <c r="H242" s="12"/>
    </row>
    <row r="243" spans="2:8" x14ac:dyDescent="0.3">
      <c r="B243" s="12"/>
      <c r="C243" s="12"/>
      <c r="D243" s="12"/>
      <c r="E243" s="12"/>
      <c r="F243" s="12"/>
      <c r="G243" s="12"/>
      <c r="H243" s="12"/>
    </row>
    <row r="244" spans="2:8" x14ac:dyDescent="0.3">
      <c r="B244" s="12"/>
      <c r="C244" s="12"/>
      <c r="D244" s="12"/>
      <c r="E244" s="12"/>
      <c r="F244" s="12"/>
      <c r="G244" s="12"/>
      <c r="H244" s="12"/>
    </row>
    <row r="245" spans="2:8" x14ac:dyDescent="0.3">
      <c r="B245" s="12"/>
      <c r="C245" s="12"/>
      <c r="D245" s="12"/>
      <c r="E245" s="12"/>
      <c r="F245" s="12"/>
      <c r="G245" s="12"/>
      <c r="H245" s="12"/>
    </row>
    <row r="246" spans="2:8" x14ac:dyDescent="0.3">
      <c r="B246" s="12"/>
      <c r="C246" s="12"/>
      <c r="D246" s="12"/>
      <c r="E246" s="12"/>
      <c r="F246" s="12"/>
      <c r="G246" s="12"/>
      <c r="H246" s="12"/>
    </row>
    <row r="247" spans="2:8" x14ac:dyDescent="0.3">
      <c r="B247" s="12"/>
      <c r="C247" s="12"/>
      <c r="D247" s="12"/>
      <c r="E247" s="12"/>
      <c r="F247" s="12"/>
      <c r="G247" s="12"/>
      <c r="H247" s="12"/>
    </row>
    <row r="248" spans="2:8" x14ac:dyDescent="0.3">
      <c r="B248" s="12"/>
      <c r="C248" s="12"/>
      <c r="D248" s="12"/>
      <c r="E248" s="12"/>
      <c r="F248" s="12"/>
      <c r="G248" s="12"/>
      <c r="H248" s="12"/>
    </row>
    <row r="249" spans="2:8" x14ac:dyDescent="0.3">
      <c r="B249" s="12"/>
      <c r="C249" s="12"/>
      <c r="D249" s="12"/>
      <c r="E249" s="12"/>
      <c r="F249" s="12"/>
      <c r="G249" s="12"/>
      <c r="H249" s="12"/>
    </row>
    <row r="250" spans="2:8" x14ac:dyDescent="0.3">
      <c r="B250" s="12"/>
      <c r="C250" s="12"/>
      <c r="D250" s="12"/>
      <c r="E250" s="12"/>
      <c r="F250" s="12"/>
      <c r="G250" s="12"/>
      <c r="H250" s="12"/>
    </row>
    <row r="251" spans="2:8" x14ac:dyDescent="0.3">
      <c r="B251" s="12"/>
      <c r="C251" s="12"/>
      <c r="D251" s="12"/>
      <c r="E251" s="12"/>
      <c r="F251" s="12"/>
      <c r="G251" s="12"/>
      <c r="H251" s="12"/>
    </row>
    <row r="252" spans="2:8" x14ac:dyDescent="0.3">
      <c r="B252" s="12"/>
      <c r="C252" s="12"/>
      <c r="D252" s="12"/>
      <c r="E252" s="12"/>
      <c r="F252" s="12"/>
      <c r="G252" s="12"/>
      <c r="H252" s="12"/>
    </row>
    <row r="253" spans="2:8" x14ac:dyDescent="0.3">
      <c r="B253" s="12"/>
      <c r="C253" s="12"/>
      <c r="D253" s="12"/>
      <c r="E253" s="12"/>
      <c r="F253" s="12"/>
      <c r="G253" s="12"/>
      <c r="H253" s="12"/>
    </row>
    <row r="254" spans="2:8" x14ac:dyDescent="0.3">
      <c r="B254" s="12"/>
      <c r="C254" s="12"/>
      <c r="D254" s="12"/>
      <c r="E254" s="12"/>
      <c r="F254" s="12"/>
      <c r="G254" s="12"/>
      <c r="H254" s="12"/>
    </row>
    <row r="255" spans="2:8" x14ac:dyDescent="0.3">
      <c r="B255" s="12"/>
      <c r="C255" s="12"/>
      <c r="D255" s="12"/>
      <c r="E255" s="12"/>
      <c r="F255" s="12"/>
      <c r="G255" s="12"/>
      <c r="H255" s="12"/>
    </row>
    <row r="256" spans="2:8" x14ac:dyDescent="0.3">
      <c r="B256" s="12"/>
      <c r="C256" s="12"/>
      <c r="D256" s="12"/>
      <c r="E256" s="12"/>
      <c r="F256" s="12"/>
      <c r="G256" s="12"/>
      <c r="H256" s="12"/>
    </row>
    <row r="257" spans="2:8" x14ac:dyDescent="0.3">
      <c r="B257" s="12"/>
      <c r="C257" s="12"/>
      <c r="D257" s="12"/>
      <c r="E257" s="12"/>
      <c r="F257" s="12"/>
      <c r="G257" s="12"/>
      <c r="H257" s="12"/>
    </row>
  </sheetData>
  <mergeCells count="24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</mergeCells>
  <phoneticPr fontId="5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count="11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2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1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1"/>
    <dataValidation allowBlank="1" showInputMessage="1" showErrorMessage="1" prompt="Enter the year for this calendar" sqref="B1"/>
    <dataValidation allowBlank="1" showInputMessage="1" prompt="Automatically determined weekday. To change weekdays, select a new starting day of the week in B2" sqref="C2:H2 B16"/>
    <dataValidation allowBlank="1" showInputMessage="1" prompt="Date" sqref="B3"/>
    <dataValidation allowBlank="1" showInputMessage="1" prompt="Enter monthly notes here" sqref="D14 D28 D42 D56"/>
    <dataValidation allowBlank="1" showInputMessage="1" prompt="Monthly notes heading" sqref="D13"/>
    <dataValidation allowBlank="1" showInputMessage="1" prompt="Enter daily notes here" sqref="B4"/>
    <dataValidation allowBlank="1" showInputMessage="1" prompt="Calendar year automatically determined by the year input in B1" sqref="B15"/>
    <dataValidation allowBlank="1" showInputMessage="1" prompt="Calendar month offset by the month selected in C1" sqref="C15"/>
  </dataValidations>
  <printOptions horizontalCentered="1" verticalCentered="1"/>
  <pageMargins left="0.25" right="0.25" top="0.45" bottom="0.45" header="0.5" footer="0.5"/>
  <pageSetup scale="99" fitToHeight="0" orientation="landscape" horizontalDpi="4294967293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Richard L. Vester</dc:creator>
  <cp:lastModifiedBy>Rich &amp; Lesli Vester</cp:lastModifiedBy>
  <cp:lastPrinted>2017-03-13T19:00:30Z</cp:lastPrinted>
  <dcterms:created xsi:type="dcterms:W3CDTF">2016-07-26T15:53:57Z</dcterms:created>
  <dcterms:modified xsi:type="dcterms:W3CDTF">2017-03-19T16:58:39Z</dcterms:modified>
</cp:coreProperties>
</file>